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1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 tabRatio="951" firstSheet="3" activeTab="6"/>
  </bookViews>
  <sheets>
    <sheet name="Лист4" sheetId="4" r:id="rId1"/>
    <sheet name="Лист5" sheetId="5" r:id="rId2"/>
    <sheet name="Лист6" sheetId="6" r:id="rId3"/>
    <sheet name="задание 1" sheetId="13" r:id="rId4"/>
    <sheet name="задание 2" sheetId="3" r:id="rId5"/>
    <sheet name="Задание 3." sheetId="2" r:id="rId6"/>
    <sheet name="задание 4" sheetId="1" r:id="rId7"/>
    <sheet name="Задание 4 пункт 1" sheetId="15" r:id="rId8"/>
    <sheet name="Задание 4 пункт 2" sheetId="16" r:id="rId9"/>
    <sheet name="Задание 4 пункт 3" sheetId="17" r:id="rId10"/>
    <sheet name="Задание 4 пункт 4" sheetId="18" r:id="rId11"/>
    <sheet name="Задание 4 пункт 5" sheetId="19" r:id="rId12"/>
    <sheet name="Задание 4 пункт 6" sheetId="20" r:id="rId13"/>
    <sheet name="Задание 4 пункт 7.1" sheetId="22" r:id="rId14"/>
    <sheet name="Задание 4 пункт 7.2" sheetId="23" r:id="rId15"/>
  </sheets>
  <definedNames>
    <definedName name="_xlnm._FilterDatabase" localSheetId="5" hidden="1">'Задание 3.'!$L$108:$R$136</definedName>
    <definedName name="_xlnm._FilterDatabase" localSheetId="6" hidden="1">'задание 4'!$A$16:$G$44</definedName>
  </definedNames>
  <calcPr calcId="144525"/>
  <pivotCaches>
    <pivotCache cacheId="10" r:id="rId16"/>
  </pivotCaches>
</workbook>
</file>

<file path=xl/calcChain.xml><?xml version="1.0" encoding="utf-8"?>
<calcChain xmlns="http://schemas.openxmlformats.org/spreadsheetml/2006/main">
  <c r="F61" i="3" l="1"/>
  <c r="F60" i="3"/>
  <c r="F58" i="3"/>
  <c r="F59" i="3"/>
  <c r="I24" i="3"/>
  <c r="B46" i="3" l="1"/>
  <c r="B44" i="3"/>
  <c r="B40" i="3"/>
  <c r="B38" i="3"/>
  <c r="B34" i="3"/>
  <c r="B29" i="3"/>
  <c r="B27" i="3"/>
  <c r="B25" i="3"/>
  <c r="B47" i="3" s="1"/>
  <c r="B21" i="3"/>
  <c r="B19" i="3"/>
  <c r="M18" i="3"/>
  <c r="F35" i="3"/>
  <c r="E35" i="3"/>
  <c r="E30" i="3" l="1"/>
  <c r="F30" i="3"/>
  <c r="E39" i="3"/>
  <c r="F39" i="3"/>
  <c r="E26" i="3"/>
  <c r="F26" i="3"/>
  <c r="E22" i="3"/>
  <c r="F22" i="3"/>
  <c r="E41" i="3"/>
  <c r="F41" i="3"/>
  <c r="E28" i="3"/>
  <c r="F28" i="3"/>
  <c r="E36" i="3"/>
  <c r="F36" i="3"/>
  <c r="E37" i="3"/>
  <c r="F37" i="3"/>
  <c r="E31" i="3"/>
  <c r="F31" i="3"/>
  <c r="E42" i="3"/>
  <c r="F42" i="3"/>
  <c r="E43" i="3"/>
  <c r="F43" i="3"/>
  <c r="E23" i="3"/>
  <c r="F23" i="3"/>
  <c r="E24" i="3"/>
  <c r="F24" i="3"/>
  <c r="E32" i="3"/>
  <c r="F32" i="3"/>
  <c r="E33" i="3"/>
  <c r="F33" i="3"/>
  <c r="B54" i="3" l="1"/>
  <c r="B53" i="3"/>
  <c r="B52" i="3"/>
  <c r="E45" i="3"/>
  <c r="F45" i="3"/>
  <c r="G35" i="3" s="1"/>
  <c r="H35" i="3" s="1"/>
  <c r="G22" i="3" l="1"/>
  <c r="I45" i="3"/>
  <c r="G30" i="3"/>
  <c r="H30" i="3" s="1"/>
  <c r="G39" i="3"/>
  <c r="H39" i="3" s="1"/>
  <c r="G26" i="3"/>
  <c r="H26" i="3" s="1"/>
  <c r="G41" i="3"/>
  <c r="H41" i="3" s="1"/>
  <c r="G28" i="3"/>
  <c r="H28" i="3" s="1"/>
  <c r="G36" i="3"/>
  <c r="H36" i="3" s="1"/>
  <c r="G37" i="3"/>
  <c r="H37" i="3" s="1"/>
  <c r="G31" i="3"/>
  <c r="H31" i="3" s="1"/>
  <c r="G42" i="3"/>
  <c r="H42" i="3" s="1"/>
  <c r="G43" i="3"/>
  <c r="H43" i="3" s="1"/>
  <c r="G23" i="3"/>
  <c r="H23" i="3" s="1"/>
  <c r="G24" i="3"/>
  <c r="H24" i="3" s="1"/>
  <c r="G32" i="3"/>
  <c r="H32" i="3" s="1"/>
  <c r="G33" i="3"/>
  <c r="H33" i="3" s="1"/>
  <c r="K51" i="3" l="1"/>
  <c r="L50" i="3"/>
  <c r="H22" i="3"/>
</calcChain>
</file>

<file path=xl/sharedStrings.xml><?xml version="1.0" encoding="utf-8"?>
<sst xmlns="http://schemas.openxmlformats.org/spreadsheetml/2006/main" count="395" uniqueCount="135">
  <si>
    <t>Дата обращения</t>
  </si>
  <si>
    <t>санаторий</t>
  </si>
  <si>
    <t>кол-во заказанных мест</t>
  </si>
  <si>
    <t>дата заезда</t>
  </si>
  <si>
    <t>количество дней</t>
  </si>
  <si>
    <t xml:space="preserve"> стоимость путевки </t>
  </si>
  <si>
    <t>Речкуновский</t>
  </si>
  <si>
    <t>Тогучинский</t>
  </si>
  <si>
    <t>Белокуриха</t>
  </si>
  <si>
    <t>Парус</t>
  </si>
  <si>
    <t>Обская волна</t>
  </si>
  <si>
    <t>Фирма</t>
  </si>
  <si>
    <t>ОАО Жемчужина</t>
  </si>
  <si>
    <t>ООО Транссервис</t>
  </si>
  <si>
    <t>ГК Прибалтика</t>
  </si>
  <si>
    <t>НП Катана</t>
  </si>
  <si>
    <t>ООО Сибирь</t>
  </si>
  <si>
    <t>ООО Сибстрой</t>
  </si>
  <si>
    <t>НП Корсика</t>
  </si>
  <si>
    <t>ООО М-видео</t>
  </si>
  <si>
    <t>Общий итог</t>
  </si>
  <si>
    <t xml:space="preserve">Среднее по полю  стоимость путевки </t>
  </si>
  <si>
    <t>Названия строк</t>
  </si>
  <si>
    <t>Названия столбцов</t>
  </si>
  <si>
    <t>Сумма по полю кол-во заказанных мест</t>
  </si>
  <si>
    <t>Поступило, шт.</t>
  </si>
  <si>
    <t>% от стои-мости продаж</t>
  </si>
  <si>
    <t>Sharp</t>
  </si>
  <si>
    <t>Samsung</t>
  </si>
  <si>
    <t>Sony</t>
  </si>
  <si>
    <t>Panasonic</t>
  </si>
  <si>
    <t>Hitachi</t>
  </si>
  <si>
    <t>Toshiba</t>
  </si>
  <si>
    <t>Philips</t>
  </si>
  <si>
    <t>Всего</t>
  </si>
  <si>
    <t>Продано, шт.</t>
  </si>
  <si>
    <t>Задание 1.</t>
  </si>
  <si>
    <t>Цена, руб.</t>
  </si>
  <si>
    <t>Стоимость поступлений, руб.</t>
  </si>
  <si>
    <t xml:space="preserve">Стоимость продаж, руб. </t>
  </si>
  <si>
    <t>Поставить на контроль 
(да, нет)</t>
  </si>
  <si>
    <r>
      <t xml:space="preserve">5. Вычислить итоговые суммы стоимости поступлений и стоимости продаж (строка </t>
    </r>
    <r>
      <rPr>
        <b/>
        <sz val="10"/>
        <color theme="1"/>
        <rFont val="Arial"/>
        <family val="2"/>
        <charset val="204"/>
      </rPr>
      <t>Всего).</t>
    </r>
  </si>
  <si>
    <t xml:space="preserve">1.  В таблице произвести необходимые  вычисления. </t>
  </si>
  <si>
    <r>
      <t xml:space="preserve">7.  Если объем продаж меньше 5%, выдать сообщение о постановке на контроль в соответствующей ячейке столбца </t>
    </r>
    <r>
      <rPr>
        <b/>
        <i/>
        <sz val="10"/>
        <color rgb="FF000000"/>
        <rFont val="Arial"/>
        <family val="2"/>
        <charset val="204"/>
      </rPr>
      <t>Поставить на контроль (да, нет)</t>
    </r>
    <r>
      <rPr>
        <b/>
        <i/>
        <sz val="10"/>
        <color theme="1"/>
        <rFont val="Arial"/>
        <family val="2"/>
        <charset val="204"/>
      </rPr>
      <t>.</t>
    </r>
  </si>
  <si>
    <r>
      <t xml:space="preserve">2.  Вставить столбец </t>
    </r>
    <r>
      <rPr>
        <b/>
        <i/>
        <sz val="10"/>
        <color theme="1"/>
        <rFont val="Arial"/>
        <family val="2"/>
        <charset val="204"/>
      </rPr>
      <t>Новая цена</t>
    </r>
    <r>
      <rPr>
        <b/>
        <sz val="10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в конец таблицы. </t>
    </r>
  </si>
  <si>
    <r>
      <t xml:space="preserve">3.  В ячейку заголовка столбца </t>
    </r>
    <r>
      <rPr>
        <b/>
        <i/>
        <sz val="10"/>
        <color theme="1"/>
        <rFont val="Arial"/>
        <family val="2"/>
        <charset val="204"/>
      </rPr>
      <t>Новая цена</t>
    </r>
    <r>
      <rPr>
        <b/>
        <sz val="10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добавьте примечание: </t>
    </r>
    <r>
      <rPr>
        <i/>
        <sz val="10"/>
        <color theme="1"/>
        <rFont val="Arial"/>
        <family val="2"/>
        <charset val="204"/>
      </rPr>
      <t>Цена со скидкой</t>
    </r>
    <r>
      <rPr>
        <sz val="10"/>
        <color theme="1"/>
        <rFont val="Arial"/>
        <family val="2"/>
        <charset val="204"/>
      </rPr>
      <t>.</t>
    </r>
  </si>
  <si>
    <r>
      <t xml:space="preserve">8.  Выполнить сортировку данных таблицы по полю </t>
    </r>
    <r>
      <rPr>
        <b/>
        <i/>
        <sz val="10"/>
        <color theme="1"/>
        <rFont val="Arial"/>
        <family val="2"/>
        <charset val="204"/>
      </rPr>
      <t>Фирма</t>
    </r>
    <r>
      <rPr>
        <b/>
        <sz val="10"/>
        <color theme="1"/>
        <rFont val="Arial"/>
        <family val="2"/>
        <charset val="204"/>
      </rPr>
      <t>.</t>
    </r>
  </si>
  <si>
    <r>
      <t xml:space="preserve">9.  Вычислить промежуточные итоги по сумме продаж телевизоров каждой фирмы и общий итог </t>
    </r>
    <r>
      <rPr>
        <i/>
        <sz val="10"/>
        <color theme="1"/>
        <rFont val="Arial"/>
        <family val="2"/>
        <charset val="204"/>
      </rPr>
      <t>(</t>
    </r>
    <r>
      <rPr>
        <sz val="10"/>
        <color theme="1"/>
        <rFont val="Arial"/>
        <family val="2"/>
        <charset val="204"/>
      </rPr>
      <t xml:space="preserve">вкладка </t>
    </r>
    <r>
      <rPr>
        <b/>
        <i/>
        <sz val="10"/>
        <color theme="1"/>
        <rFont val="Arial"/>
        <family val="2"/>
        <charset val="204"/>
      </rPr>
      <t>Данные</t>
    </r>
    <r>
      <rPr>
        <i/>
        <sz val="10"/>
        <color theme="1"/>
        <rFont val="Arial"/>
        <family val="2"/>
        <charset val="204"/>
      </rPr>
      <t xml:space="preserve"> - </t>
    </r>
    <r>
      <rPr>
        <sz val="10"/>
        <color theme="1"/>
        <rFont val="Arial"/>
        <family val="2"/>
        <charset val="204"/>
      </rPr>
      <t>кнопка</t>
    </r>
    <r>
      <rPr>
        <i/>
        <sz val="10"/>
        <color theme="1"/>
        <rFont val="Arial"/>
        <family val="2"/>
        <charset val="204"/>
      </rPr>
      <t xml:space="preserve"> </t>
    </r>
    <r>
      <rPr>
        <b/>
        <i/>
        <sz val="10"/>
        <color theme="1"/>
        <rFont val="Arial"/>
        <family val="2"/>
        <charset val="204"/>
      </rPr>
      <t>Промежуточные итоги)</t>
    </r>
    <r>
      <rPr>
        <b/>
        <sz val="10"/>
        <color theme="1"/>
        <rFont val="Arial"/>
        <family val="2"/>
        <charset val="204"/>
      </rPr>
      <t>.</t>
    </r>
  </si>
  <si>
    <t>11.  Выполнить редактирование построенной диаграммы:</t>
  </si>
  <si>
    <t>Задание 2.</t>
  </si>
  <si>
    <t>10. По строкам промежуточных итогов построить круговую диаграмму.</t>
  </si>
  <si>
    <r>
      <t xml:space="preserve">   11.1.  вставить </t>
    </r>
    <r>
      <rPr>
        <i/>
        <sz val="10"/>
        <color theme="1"/>
        <rFont val="Arial"/>
        <family val="2"/>
        <charset val="204"/>
      </rPr>
      <t>Название</t>
    </r>
    <r>
      <rPr>
        <sz val="10"/>
        <color theme="1"/>
        <rFont val="Arial"/>
        <family val="2"/>
        <charset val="204"/>
      </rPr>
      <t xml:space="preserve"> диаграммы;</t>
    </r>
  </si>
  <si>
    <r>
      <t xml:space="preserve">   11.2.  разместить </t>
    </r>
    <r>
      <rPr>
        <i/>
        <sz val="10"/>
        <color theme="1"/>
        <rFont val="Arial"/>
        <family val="2"/>
        <charset val="204"/>
      </rPr>
      <t>Легенду</t>
    </r>
    <r>
      <rPr>
        <sz val="10"/>
        <color theme="1"/>
        <rFont val="Arial"/>
        <family val="2"/>
        <charset val="204"/>
      </rPr>
      <t xml:space="preserve"> внизу диаграммы в одну строку;</t>
    </r>
  </si>
  <si>
    <r>
      <t xml:space="preserve">   11.3.  добавить для каждого сектора </t>
    </r>
    <r>
      <rPr>
        <i/>
        <sz val="10"/>
        <color theme="1"/>
        <rFont val="Arial"/>
        <family val="2"/>
        <charset val="204"/>
      </rPr>
      <t>долю (%)</t>
    </r>
    <r>
      <rPr>
        <sz val="10"/>
        <color theme="1"/>
        <rFont val="Arial"/>
        <family val="2"/>
        <charset val="204"/>
      </rPr>
      <t xml:space="preserve"> продаж от общего объема.</t>
    </r>
  </si>
  <si>
    <t>Продажи телевизоров ТД "Видеотехника"</t>
  </si>
  <si>
    <t>Скидка, %</t>
  </si>
  <si>
    <r>
      <t xml:space="preserve">4.  С помощью команды </t>
    </r>
    <r>
      <rPr>
        <i/>
        <sz val="10"/>
        <color theme="1"/>
        <rFont val="Arial"/>
        <family val="2"/>
        <charset val="204"/>
      </rPr>
      <t>Специальная вставка</t>
    </r>
    <r>
      <rPr>
        <sz val="10"/>
        <color theme="1"/>
        <rFont val="Arial"/>
        <family val="2"/>
        <charset val="204"/>
      </rPr>
      <t xml:space="preserve"> снизить цены на телевизоры, используя заданную скидку.</t>
    </r>
  </si>
  <si>
    <t>Значения</t>
  </si>
  <si>
    <t>Сумма продаж</t>
  </si>
  <si>
    <t>Минимальное</t>
  </si>
  <si>
    <t>Максимальное</t>
  </si>
  <si>
    <t>Среднее значение</t>
  </si>
  <si>
    <t>12.  Используя встроенные функции Excel,  вычислить минимальную, максимальную и среднюю суммы продаж. Занести результаты в нижеприведенную таблицу.</t>
  </si>
  <si>
    <t xml:space="preserve">13. Используя встроенные функции, произвести вычисления. </t>
  </si>
  <si>
    <t>*  по столбцам ряды дат с приращением:</t>
  </si>
  <si>
    <t>*  по дням;</t>
  </si>
  <si>
    <t xml:space="preserve">*  месяцам; </t>
  </si>
  <si>
    <t>*  годам.</t>
  </si>
  <si>
    <t>·   арифметическую прогрессию из 10 значений с шагом (-0,5) (по строке);</t>
  </si>
  <si>
    <t>·    геометрическую прогрессию с начальным и предельным значениями, равными соответственно 2 и 20, и шагом 2,75 (по строке);</t>
  </si>
  <si>
    <r>
      <t xml:space="preserve">6.   Для столбцов </t>
    </r>
    <r>
      <rPr>
        <b/>
        <i/>
        <sz val="11"/>
        <color theme="1"/>
        <rFont val="Calibri"/>
        <family val="2"/>
        <charset val="204"/>
        <scheme val="minor"/>
      </rPr>
      <t>Цена, Стоимость поступлений, Стоимость продаж</t>
    </r>
    <r>
      <rPr>
        <sz val="11"/>
        <color theme="1"/>
        <rFont val="Calibri"/>
        <family val="2"/>
        <charset val="204"/>
        <scheme val="minor"/>
      </rPr>
      <t xml:space="preserve"> задать денежный формат, для столбца </t>
    </r>
    <r>
      <rPr>
        <b/>
        <i/>
        <sz val="11"/>
        <color theme="1"/>
        <rFont val="Calibri"/>
        <family val="2"/>
        <charset val="204"/>
        <scheme val="minor"/>
      </rPr>
      <t>% от стоимости продаж</t>
    </r>
    <r>
      <rPr>
        <sz val="11"/>
        <color theme="1"/>
        <rFont val="Calibri"/>
        <family val="2"/>
        <charset val="204"/>
        <scheme val="minor"/>
      </rPr>
      <t xml:space="preserve"> - процентный формат с одним десятичным знаком.</t>
    </r>
  </si>
  <si>
    <r>
      <t xml:space="preserve">1.  Используя кнопку </t>
    </r>
    <r>
      <rPr>
        <i/>
        <sz val="10"/>
        <color theme="1"/>
        <rFont val="Arial"/>
        <family val="2"/>
        <charset val="204"/>
      </rPr>
      <t>Заполнить</t>
    </r>
    <r>
      <rPr>
        <sz val="10"/>
        <color theme="1"/>
        <rFont val="Arial"/>
        <family val="2"/>
        <charset val="204"/>
      </rPr>
      <t xml:space="preserve"> вкладки </t>
    </r>
    <r>
      <rPr>
        <i/>
        <sz val="10"/>
        <color theme="1"/>
        <rFont val="Arial"/>
        <family val="2"/>
        <charset val="204"/>
      </rPr>
      <t>Главная</t>
    </r>
    <r>
      <rPr>
        <sz val="10"/>
        <color theme="1"/>
        <rFont val="Arial"/>
        <family val="2"/>
        <charset val="204"/>
      </rPr>
      <t xml:space="preserve"> группы </t>
    </r>
    <r>
      <rPr>
        <i/>
        <sz val="10"/>
        <color theme="1"/>
        <rFont val="Arial"/>
        <family val="2"/>
        <charset val="204"/>
      </rPr>
      <t>Редактирование</t>
    </r>
    <r>
      <rPr>
        <sz val="10"/>
        <color theme="1"/>
        <rFont val="Arial"/>
        <family val="2"/>
        <charset val="204"/>
      </rPr>
      <t>, создать:</t>
    </r>
  </si>
  <si>
    <t>Общий формат</t>
  </si>
  <si>
    <t>Денежный</t>
  </si>
  <si>
    <t>Процентный</t>
  </si>
  <si>
    <t>Экспоненциальный</t>
  </si>
  <si>
    <t>Финансовый</t>
  </si>
  <si>
    <t>Числовой с двумя
 знаками после запятой</t>
  </si>
  <si>
    <t>Мария</t>
  </si>
  <si>
    <t>2. Заполнить таблицу и проанализировать представление чисел в различных форматах.</t>
  </si>
  <si>
    <t xml:space="preserve"> Создайте следующие сводные таблицы (каждую разместите на отдельном листе, с номером задания):</t>
  </si>
  <si>
    <t>Задание 3.</t>
  </si>
  <si>
    <t>1. Для санатория Парус для каждой даты заезда  посчитать среднюю стоимость путевки ;</t>
  </si>
  <si>
    <t>2. Для санатория Тогучинский для каждой даты обращения посчитать максимальную стоимость путевки;</t>
  </si>
  <si>
    <t>3. Для предприятия ГК Прибалтика  посчитать, сколько мест было заказано в каждом санатории;</t>
  </si>
  <si>
    <t>4. Для каждого санатория рассчитать по каждой дате заезда в мае 2009 года общее количество заказанных мест;</t>
  </si>
  <si>
    <t>5. Сколько раз сотрудники  предприятия НП Катана  обращались за путевками.</t>
  </si>
  <si>
    <t>6. Среднее количество дней пребывания в каждом санатории  сотрудников фирмы ОАО Жемчужина</t>
  </si>
  <si>
    <t>7. Создайте следующие диаграммы (каждую разместите на отдельном листе), форматирование задайте произвольное:</t>
  </si>
  <si>
    <t>7.1. гистограмму, отображающую для санатория Белокуриха общее количество заказанных мест по каждому дню заезда;</t>
  </si>
  <si>
    <t>7.2. гистограмму, показывающую максимальную стоимость путевки для санатория Парус для каждого предприятия;</t>
  </si>
  <si>
    <t>Задание 4.</t>
  </si>
  <si>
    <r>
      <t xml:space="preserve">1. 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Произвести фильтрацию данных </t>
    </r>
    <r>
      <rPr>
        <i/>
        <sz val="11"/>
        <color theme="1"/>
        <rFont val="Calibri"/>
        <family val="2"/>
        <charset val="204"/>
        <scheme val="minor"/>
      </rPr>
      <t>(вкладка Данные - Фильтр)</t>
    </r>
    <r>
      <rPr>
        <sz val="11"/>
        <color theme="1"/>
        <rFont val="Calibri"/>
        <family val="2"/>
        <charset val="204"/>
        <scheme val="minor"/>
      </rPr>
      <t xml:space="preserve">, выборки поместить на этот же лист в порядке </t>
    </r>
    <r>
      <rPr>
        <i/>
        <sz val="11"/>
        <color theme="1"/>
        <rFont val="Calibri"/>
        <family val="2"/>
        <charset val="204"/>
        <scheme val="minor"/>
      </rPr>
      <t>выполнения заданий.</t>
    </r>
  </si>
  <si>
    <t>3.  В какие сроки ОАО Жемчужина обращалась за путевками в санаторий Парус.</t>
  </si>
  <si>
    <t xml:space="preserve">   6.  Какие фирмы заказывали более  четырех мест на количество дней больше четырех.</t>
  </si>
  <si>
    <t>2.   Какие фирмы обращались за путевками 24 марта 2009 года.</t>
  </si>
  <si>
    <t>4.  В какие санатории приобретались путевки стоимостью от 8000 до 10000 руб.</t>
  </si>
  <si>
    <t>5.  В какие санатории осуществлялся заезд в сроки с 5 мая по 10 июня 2009 года.</t>
  </si>
  <si>
    <r>
      <t xml:space="preserve">  Для создания диаграмм можно воспользоваться командой </t>
    </r>
    <r>
      <rPr>
        <i/>
        <sz val="10"/>
        <color rgb="FF000000"/>
        <rFont val="Arial"/>
        <family val="2"/>
        <charset val="204"/>
      </rPr>
      <t>Сводная диаграмма</t>
    </r>
    <r>
      <rPr>
        <sz val="10"/>
        <color rgb="FF000000"/>
        <rFont val="Arial"/>
        <family val="2"/>
        <charset val="204"/>
      </rPr>
      <t xml:space="preserve"> группы </t>
    </r>
    <r>
      <rPr>
        <i/>
        <sz val="10"/>
        <color rgb="FF000000"/>
        <rFont val="Arial"/>
        <family val="2"/>
        <charset val="204"/>
      </rPr>
      <t>Таблицы</t>
    </r>
    <r>
      <rPr>
        <sz val="10"/>
        <color rgb="FF000000"/>
        <rFont val="Arial"/>
        <family val="2"/>
        <charset val="204"/>
      </rPr>
      <t xml:space="preserve"> вкладки </t>
    </r>
    <r>
      <rPr>
        <i/>
        <sz val="10"/>
        <color rgb="FF000000"/>
        <rFont val="Arial"/>
        <family val="2"/>
        <charset val="204"/>
      </rPr>
      <t>Вставка. Формирование сводной     диаграммы производится аналогично формированию сводной таблицы.</t>
    </r>
  </si>
  <si>
    <t>Задание 1</t>
  </si>
  <si>
    <t>Ариф. Прогрессия(строка)</t>
  </si>
  <si>
    <t>Геометр. Прогрессия(строка)</t>
  </si>
  <si>
    <t>Геометр. Прогрессияпо столбцам ряды дат с приращением</t>
  </si>
  <si>
    <t>по дням</t>
  </si>
  <si>
    <t>по месяцам</t>
  </si>
  <si>
    <t>по годам</t>
  </si>
  <si>
    <t>Новая цена(Цена со скидокй</t>
  </si>
  <si>
    <t>Для выполнения задания 4 Добавим новое значение 90 процентов(100% - J20)</t>
  </si>
  <si>
    <t>Выполним данное задание используя это значение</t>
  </si>
  <si>
    <t>Ответ на задание 5 находится в ячейке I36 в строке Всего</t>
  </si>
  <si>
    <t>Решение</t>
  </si>
  <si>
    <t>Вставим исходные значения в столбец Новая цена(Цена со скидкой)</t>
  </si>
  <si>
    <t>Применим команду специальная вставку к значениям с данного столбца</t>
  </si>
  <si>
    <t>Фирма Итог</t>
  </si>
  <si>
    <t>1 Итог</t>
  </si>
  <si>
    <t>Hitachi Итог</t>
  </si>
  <si>
    <t>Panasonic Итог</t>
  </si>
  <si>
    <t>Philips Итог</t>
  </si>
  <si>
    <t>Samsung Итог</t>
  </si>
  <si>
    <t>Sharp Итог</t>
  </si>
  <si>
    <t>Sony Итог</t>
  </si>
  <si>
    <t>Toshiba Итог</t>
  </si>
  <si>
    <t>Всего Итог</t>
  </si>
  <si>
    <t>13.1. Определить количество позиций, по которым объем продаж больше 5% (функция СЧЕТЕСЛИ).</t>
  </si>
  <si>
    <t>13.2. Определить количество позиций, для которых объем поступлений меньше 50000 руб. (функция СЧЕТЕСЛИ)</t>
  </si>
  <si>
    <t>13.3. Определить общую сумму продаж для позиций с объемом продаж больше 5% (функция СУММЕСЛИ).</t>
  </si>
  <si>
    <t>13.4. Определить общую сумму поступлений для позиций с объемом поступлений меньше 50 000 руб.  (функция СУММЕСЛИ).</t>
  </si>
  <si>
    <t>2 задание</t>
  </si>
  <si>
    <t>3 задание</t>
  </si>
  <si>
    <t>4 задание</t>
  </si>
  <si>
    <t>5 задание</t>
  </si>
  <si>
    <t>6 задание</t>
  </si>
  <si>
    <t xml:space="preserve">Максимум по полю  стоимость путевки </t>
  </si>
  <si>
    <t>Количество по полю Дата обращения</t>
  </si>
  <si>
    <t>Среднее по полю количество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</si>
</sst>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#,##0.00&quot;р.&quot;;[Red]\-#,##0.00&quot;р.&quot;"/>
    <numFmt numFmtId="165" formatCode="#,##0.00\ &quot;₽&quot;"/>
    <numFmt numFmtId="166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8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/>
    <xf numFmtId="0" fontId="0" fillId="0" borderId="3" xfId="0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NumberFormat="1"/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9" fontId="6" fillId="0" borderId="3" xfId="1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 indent="5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14" fontId="4" fillId="0" borderId="13" xfId="0" applyNumberFormat="1" applyFont="1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17" xfId="0" applyNumberFormat="1" applyBorder="1"/>
    <xf numFmtId="0" fontId="0" fillId="0" borderId="17" xfId="0" quotePrefix="1" applyNumberFormat="1" applyBorder="1" applyAlignment="1">
      <alignment horizontal="right"/>
    </xf>
    <xf numFmtId="0" fontId="0" fillId="0" borderId="19" xfId="0" applyNumberFormat="1" applyBorder="1" applyAlignment="1">
      <alignment horizontal="right"/>
    </xf>
    <xf numFmtId="165" fontId="0" fillId="0" borderId="3" xfId="0" applyNumberFormat="1" applyBorder="1"/>
    <xf numFmtId="2" fontId="0" fillId="0" borderId="3" xfId="0" applyNumberFormat="1" applyBorder="1"/>
    <xf numFmtId="10" fontId="0" fillId="0" borderId="3" xfId="0" applyNumberFormat="1" applyBorder="1"/>
    <xf numFmtId="11" fontId="0" fillId="0" borderId="3" xfId="0" applyNumberFormat="1" applyBorder="1"/>
    <xf numFmtId="44" fontId="0" fillId="0" borderId="3" xfId="0" applyNumberFormat="1" applyBorder="1"/>
    <xf numFmtId="0" fontId="5" fillId="0" borderId="0" xfId="0" applyFont="1" applyFill="1" applyBorder="1" applyAlignment="1">
      <alignment horizontal="center" vertical="center" wrapText="1"/>
    </xf>
    <xf numFmtId="10" fontId="0" fillId="0" borderId="0" xfId="0" applyNumberFormat="1"/>
    <xf numFmtId="0" fontId="2" fillId="0" borderId="0" xfId="0" applyFont="1"/>
    <xf numFmtId="165" fontId="6" fillId="0" borderId="3" xfId="0" applyNumberFormat="1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/>
    </xf>
    <xf numFmtId="165" fontId="6" fillId="0" borderId="20" xfId="0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5" fontId="6" fillId="0" borderId="29" xfId="0" applyNumberFormat="1" applyFont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65" fontId="0" fillId="0" borderId="0" xfId="0" applyNumberFormat="1"/>
    <xf numFmtId="0" fontId="0" fillId="0" borderId="0" xfId="0" applyAlignment="1">
      <alignment horizontal="left"/>
    </xf>
    <xf numFmtId="165" fontId="6" fillId="0" borderId="3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21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1"/>
    </xf>
    <xf numFmtId="14" fontId="0" fillId="0" borderId="0" xfId="0" applyNumberFormat="1" applyAlignment="1">
      <alignment horizontal="left" indent="2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ru-RU" sz="1600"/>
              <a:t>Суммарная</a:t>
            </a:r>
            <a:r>
              <a:rPr lang="ru-RU" sz="1600" baseline="0"/>
              <a:t> стоимость товаров каждой фирмы</a:t>
            </a:r>
            <a:endParaRPr lang="en-US" sz="16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000" baseline="0"/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('задание 2'!$A$25,'задание 2'!$A$27,'задание 2'!$A$29,'задание 2'!$A$34,'задание 2'!$A$38,'задание 2'!$A$40,'задание 2'!$A$44)</c:f>
              <c:strCache>
                <c:ptCount val="7"/>
                <c:pt idx="0">
                  <c:v>Hitachi Итог</c:v>
                </c:pt>
                <c:pt idx="1">
                  <c:v>Panasonic Итог</c:v>
                </c:pt>
                <c:pt idx="2">
                  <c:v>Philips Итог</c:v>
                </c:pt>
                <c:pt idx="3">
                  <c:v>Samsung Итог</c:v>
                </c:pt>
                <c:pt idx="4">
                  <c:v>Sharp Итог</c:v>
                </c:pt>
                <c:pt idx="5">
                  <c:v>Sony Итог</c:v>
                </c:pt>
                <c:pt idx="6">
                  <c:v>Toshiba Итог</c:v>
                </c:pt>
              </c:strCache>
            </c:strRef>
          </c:cat>
          <c:val>
            <c:numRef>
              <c:f>('задание 2'!$B$25,'задание 2'!$B$27,'задание 2'!$B$29,'задание 2'!$B$34,'задание 2'!$B$38,'задание 2'!$B$40,'задание 2'!$B$44)</c:f>
              <c:numCache>
                <c:formatCode>#,##0.00\ "₽"</c:formatCode>
                <c:ptCount val="7"/>
                <c:pt idx="0">
                  <c:v>119000</c:v>
                </c:pt>
                <c:pt idx="1">
                  <c:v>16000</c:v>
                </c:pt>
                <c:pt idx="2">
                  <c:v>22000</c:v>
                </c:pt>
                <c:pt idx="3">
                  <c:v>39600</c:v>
                </c:pt>
                <c:pt idx="4">
                  <c:v>15200</c:v>
                </c:pt>
                <c:pt idx="5">
                  <c:v>25900</c:v>
                </c:pt>
                <c:pt idx="6">
                  <c:v>27000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0536503660726627E-2"/>
          <c:y val="0.81173228346456694"/>
          <c:w val="0.97237740019339691"/>
          <c:h val="0.1604899387576553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15 число.xlsx]Задание 4 пункт 7.1!СводнаяТаблица8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'Задание 4 пункт 7.1'!$B$1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multiLvlStrRef>
              <c:f>'Задание 4 пункт 7.1'!$A$2:$A$7</c:f>
              <c:multiLvlStrCache>
                <c:ptCount val="4"/>
                <c:lvl>
                  <c:pt idx="0">
                    <c:v>07.05.2005</c:v>
                  </c:pt>
                  <c:pt idx="1">
                    <c:v>01.05.2009</c:v>
                  </c:pt>
                  <c:pt idx="2">
                    <c:v>02.05.2009</c:v>
                  </c:pt>
                  <c:pt idx="3">
                    <c:v>05.06.2009</c:v>
                  </c:pt>
                </c:lvl>
                <c:lvl>
                  <c:pt idx="0">
                    <c:v>Белокуриха</c:v>
                  </c:pt>
                </c:lvl>
              </c:multiLvlStrCache>
            </c:multiLvlStrRef>
          </c:cat>
          <c:val>
            <c:numRef>
              <c:f>'Задание 4 пункт 7.1'!$B$2:$B$7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66336"/>
        <c:axId val="75985664"/>
      </c:barChart>
      <c:catAx>
        <c:axId val="7236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75985664"/>
        <c:crosses val="autoZero"/>
        <c:auto val="1"/>
        <c:lblAlgn val="ctr"/>
        <c:lblOffset val="100"/>
        <c:noMultiLvlLbl val="0"/>
      </c:catAx>
      <c:valAx>
        <c:axId val="75985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366336"/>
        <c:crosses val="autoZero"/>
        <c:crossBetween val="between"/>
        <c:maj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15 число.xlsx]Задание 4 пункт 7.2!СводнаяТаблица9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'Задание 4 пункт 7.2'!$B$1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multiLvlStrRef>
              <c:f>'Задание 4 пункт 7.2'!$A$2:$A$8</c:f>
              <c:multiLvlStrCache>
                <c:ptCount val="3"/>
                <c:lvl>
                  <c:pt idx="0">
                    <c:v>Парус</c:v>
                  </c:pt>
                  <c:pt idx="1">
                    <c:v>Парус</c:v>
                  </c:pt>
                  <c:pt idx="2">
                    <c:v>Парус</c:v>
                  </c:pt>
                </c:lvl>
                <c:lvl>
                  <c:pt idx="0">
                    <c:v>ГК Прибалтика</c:v>
                  </c:pt>
                  <c:pt idx="1">
                    <c:v>НП Катана</c:v>
                  </c:pt>
                  <c:pt idx="2">
                    <c:v>ОАО Жемчужина</c:v>
                  </c:pt>
                </c:lvl>
              </c:multiLvlStrCache>
            </c:multiLvlStrRef>
          </c:cat>
          <c:val>
            <c:numRef>
              <c:f>'Задание 4 пункт 7.2'!$B$2:$B$8</c:f>
              <c:numCache>
                <c:formatCode>General</c:formatCode>
                <c:ptCount val="3"/>
                <c:pt idx="0">
                  <c:v>5100</c:v>
                </c:pt>
                <c:pt idx="1">
                  <c:v>6800</c:v>
                </c:pt>
                <c:pt idx="2">
                  <c:v>6800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26560"/>
        <c:axId val="113262592"/>
      </c:barChart>
      <c:catAx>
        <c:axId val="113026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3262592"/>
        <c:crosses val="autoZero"/>
        <c:auto val="1"/>
        <c:lblAlgn val="ctr"/>
        <c:lblOffset val="100"/>
        <c:noMultiLvlLbl val="0"/>
      </c:catAx>
      <c:valAx>
        <c:axId val="11326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026560"/>
        <c:crosses val="autoZero"/>
        <c:crossBetween val="between"/>
        <c:majorUnit val="5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25</xdr:row>
      <xdr:rowOff>133350</xdr:rowOff>
    </xdr:from>
    <xdr:to>
      <xdr:col>13</xdr:col>
      <xdr:colOff>561975</xdr:colOff>
      <xdr:row>40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14</xdr:col>
      <xdr:colOff>466725</xdr:colOff>
      <xdr:row>22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190499</xdr:rowOff>
    </xdr:from>
    <xdr:to>
      <xdr:col>17</xdr:col>
      <xdr:colOff>323850</xdr:colOff>
      <xdr:row>22</xdr:row>
      <xdr:rowOff>104774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ecEA" refreshedDate="40726.477713310182" createdVersion="4" refreshedVersion="4" minRefreshableVersion="3" recordCount="28">
  <cacheSource type="worksheet">
    <worksheetSource ref="A16:G44" sheet="задание 4"/>
  </cacheSource>
  <cacheFields count="7">
    <cacheField name="Дата обращения" numFmtId="14">
      <sharedItems containsSemiMixedTypes="0" containsNonDate="0" containsDate="1" containsString="0" minDate="2009-03-23T00:00:00" maxDate="2009-05-12T00:00:00" count="3">
        <d v="2009-03-23T00:00:00"/>
        <d v="2009-03-24T00:00:00"/>
        <d v="2009-05-11T00:00:00"/>
      </sharedItems>
    </cacheField>
    <cacheField name="Фирма" numFmtId="0">
      <sharedItems count="8">
        <s v="ОАО Жемчужина"/>
        <s v="ООО Транссервис"/>
        <s v="ГК Прибалтика"/>
        <s v="НП Катана"/>
        <s v="ООО Сибирь"/>
        <s v="ООО Сибстрой"/>
        <s v="ООО М-видео"/>
        <s v="НП Корсика"/>
      </sharedItems>
    </cacheField>
    <cacheField name="санаторий" numFmtId="0">
      <sharedItems count="5">
        <s v="Тогучинский"/>
        <s v="Парус"/>
        <s v="Белокуриха"/>
        <s v="Речкуновский"/>
        <s v="Обская волна"/>
      </sharedItems>
    </cacheField>
    <cacheField name="кол-во заказанных мест" numFmtId="0">
      <sharedItems containsSemiMixedTypes="0" containsString="0" containsNumber="1" containsInteger="1" minValue="1" maxValue="10" count="8">
        <n v="2"/>
        <n v="1"/>
        <n v="4"/>
        <n v="7"/>
        <n v="5"/>
        <n v="3"/>
        <n v="10"/>
        <n v="6"/>
      </sharedItems>
    </cacheField>
    <cacheField name="дата заезда" numFmtId="14">
      <sharedItems containsSemiMixedTypes="0" containsNonDate="0" containsDate="1" containsString="0" minDate="2005-05-07T00:00:00" maxDate="2009-09-03T00:00:00" count="7">
        <d v="2009-05-01T00:00:00"/>
        <d v="2009-05-02T00:00:00"/>
        <d v="2005-05-07T00:00:00"/>
        <d v="2009-06-01T00:00:00"/>
        <d v="2009-09-02T00:00:00"/>
        <d v="2009-08-06T00:00:00"/>
        <d v="2009-06-05T00:00:00"/>
      </sharedItems>
    </cacheField>
    <cacheField name="количество дней" numFmtId="0">
      <sharedItems containsSemiMixedTypes="0" containsString="0" containsNumber="1" containsInteger="1" minValue="2" maxValue="13"/>
    </cacheField>
    <cacheField name=" стоимость путевки " numFmtId="164">
      <sharedItems containsSemiMixedTypes="0" containsString="0" containsNumber="1" containsInteger="1" minValue="3400" maxValue="26000" count="13">
        <n v="3600"/>
        <n v="6800"/>
        <n v="8000"/>
        <n v="6000"/>
        <n v="4200"/>
        <n v="4800"/>
        <n v="5600"/>
        <n v="8400"/>
        <n v="4500"/>
        <n v="3400"/>
        <n v="7500"/>
        <n v="26000"/>
        <n v="51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n v="3"/>
    <x v="0"/>
  </r>
  <r>
    <x v="0"/>
    <x v="0"/>
    <x v="1"/>
    <x v="0"/>
    <x v="0"/>
    <n v="4"/>
    <x v="1"/>
  </r>
  <r>
    <x v="0"/>
    <x v="1"/>
    <x v="2"/>
    <x v="1"/>
    <x v="0"/>
    <n v="4"/>
    <x v="2"/>
  </r>
  <r>
    <x v="1"/>
    <x v="1"/>
    <x v="3"/>
    <x v="1"/>
    <x v="1"/>
    <n v="4"/>
    <x v="3"/>
  </r>
  <r>
    <x v="1"/>
    <x v="0"/>
    <x v="4"/>
    <x v="0"/>
    <x v="2"/>
    <n v="3"/>
    <x v="4"/>
  </r>
  <r>
    <x v="1"/>
    <x v="2"/>
    <x v="3"/>
    <x v="1"/>
    <x v="1"/>
    <n v="4"/>
    <x v="3"/>
  </r>
  <r>
    <x v="1"/>
    <x v="0"/>
    <x v="2"/>
    <x v="2"/>
    <x v="2"/>
    <n v="3"/>
    <x v="3"/>
  </r>
  <r>
    <x v="0"/>
    <x v="2"/>
    <x v="3"/>
    <x v="2"/>
    <x v="0"/>
    <n v="4"/>
    <x v="3"/>
  </r>
  <r>
    <x v="1"/>
    <x v="2"/>
    <x v="0"/>
    <x v="0"/>
    <x v="1"/>
    <n v="4"/>
    <x v="5"/>
  </r>
  <r>
    <x v="0"/>
    <x v="3"/>
    <x v="1"/>
    <x v="3"/>
    <x v="0"/>
    <n v="4"/>
    <x v="1"/>
  </r>
  <r>
    <x v="1"/>
    <x v="4"/>
    <x v="4"/>
    <x v="2"/>
    <x v="1"/>
    <n v="4"/>
    <x v="6"/>
  </r>
  <r>
    <x v="2"/>
    <x v="5"/>
    <x v="0"/>
    <x v="1"/>
    <x v="3"/>
    <n v="7"/>
    <x v="7"/>
  </r>
  <r>
    <x v="1"/>
    <x v="3"/>
    <x v="2"/>
    <x v="4"/>
    <x v="2"/>
    <n v="3"/>
    <x v="3"/>
  </r>
  <r>
    <x v="1"/>
    <x v="6"/>
    <x v="0"/>
    <x v="4"/>
    <x v="1"/>
    <n v="4"/>
    <x v="5"/>
  </r>
  <r>
    <x v="2"/>
    <x v="7"/>
    <x v="3"/>
    <x v="5"/>
    <x v="4"/>
    <n v="3"/>
    <x v="8"/>
  </r>
  <r>
    <x v="1"/>
    <x v="1"/>
    <x v="4"/>
    <x v="2"/>
    <x v="1"/>
    <n v="4"/>
    <x v="6"/>
  </r>
  <r>
    <x v="0"/>
    <x v="0"/>
    <x v="1"/>
    <x v="4"/>
    <x v="0"/>
    <n v="2"/>
    <x v="9"/>
  </r>
  <r>
    <x v="2"/>
    <x v="2"/>
    <x v="3"/>
    <x v="4"/>
    <x v="5"/>
    <n v="5"/>
    <x v="10"/>
  </r>
  <r>
    <x v="2"/>
    <x v="0"/>
    <x v="2"/>
    <x v="4"/>
    <x v="6"/>
    <n v="13"/>
    <x v="11"/>
  </r>
  <r>
    <x v="0"/>
    <x v="2"/>
    <x v="2"/>
    <x v="6"/>
    <x v="0"/>
    <n v="4"/>
    <x v="2"/>
  </r>
  <r>
    <x v="0"/>
    <x v="2"/>
    <x v="1"/>
    <x v="5"/>
    <x v="0"/>
    <n v="2"/>
    <x v="9"/>
  </r>
  <r>
    <x v="0"/>
    <x v="3"/>
    <x v="1"/>
    <x v="7"/>
    <x v="0"/>
    <n v="4"/>
    <x v="1"/>
  </r>
  <r>
    <x v="1"/>
    <x v="4"/>
    <x v="2"/>
    <x v="1"/>
    <x v="1"/>
    <n v="4"/>
    <x v="2"/>
  </r>
  <r>
    <x v="0"/>
    <x v="1"/>
    <x v="0"/>
    <x v="5"/>
    <x v="0"/>
    <n v="4"/>
    <x v="5"/>
  </r>
  <r>
    <x v="1"/>
    <x v="1"/>
    <x v="0"/>
    <x v="2"/>
    <x v="2"/>
    <n v="3"/>
    <x v="0"/>
  </r>
  <r>
    <x v="1"/>
    <x v="0"/>
    <x v="0"/>
    <x v="2"/>
    <x v="1"/>
    <n v="4"/>
    <x v="5"/>
  </r>
  <r>
    <x v="1"/>
    <x v="2"/>
    <x v="1"/>
    <x v="0"/>
    <x v="2"/>
    <n v="3"/>
    <x v="12"/>
  </r>
  <r>
    <x v="1"/>
    <x v="0"/>
    <x v="1"/>
    <x v="0"/>
    <x v="2"/>
    <n v="3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gridDropZones="1" multipleFieldFilters="0">
  <location ref="A3:D6" firstHeaderRow="1" firstDataRow="2" firstDataCol="1"/>
  <pivotFields count="7">
    <pivotField compact="0" numFmtId="14" outline="0" showAll="0"/>
    <pivotField compact="0" outline="0" showAll="0"/>
    <pivotField axis="axisRow" compact="0" outline="0" showAll="0">
      <items count="6">
        <item h="1" x="2"/>
        <item h="1" x="4"/>
        <item x="1"/>
        <item h="1" x="3"/>
        <item h="1" x="0"/>
        <item t="default"/>
      </items>
    </pivotField>
    <pivotField compact="0" outline="0" showAll="0"/>
    <pivotField axis="axisCol" compact="0" numFmtId="14" outline="0" showAll="0">
      <items count="8">
        <item x="2"/>
        <item x="0"/>
        <item x="1"/>
        <item x="3"/>
        <item x="6"/>
        <item x="5"/>
        <item x="4"/>
        <item t="default"/>
      </items>
    </pivotField>
    <pivotField compact="0" outline="0" showAll="0"/>
    <pivotField dataField="1" compact="0" numFmtId="164" outline="0" showAll="0"/>
  </pivotFields>
  <rowFields count="1">
    <field x="2"/>
  </rowFields>
  <rowItems count="2">
    <i>
      <x v="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Среднее по полю  стоимость путевки " fld="6" subtotal="average" baseField="2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СводнаяТаблица8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1">
  <location ref="A1:B7" firstHeaderRow="1" firstDataRow="1" firstDataCol="1"/>
  <pivotFields count="7">
    <pivotField numFmtId="14" showAll="0"/>
    <pivotField showAll="0"/>
    <pivotField axis="axisRow" showAll="0">
      <items count="6">
        <item x="2"/>
        <item h="1" x="4"/>
        <item h="1" x="1"/>
        <item h="1" x="3"/>
        <item h="1" x="0"/>
        <item t="default"/>
      </items>
    </pivotField>
    <pivotField dataField="1" showAll="0"/>
    <pivotField axis="axisRow" numFmtId="14" showAll="0">
      <items count="8">
        <item x="2"/>
        <item x="0"/>
        <item x="1"/>
        <item x="3"/>
        <item x="6"/>
        <item x="5"/>
        <item x="4"/>
        <item t="default"/>
      </items>
    </pivotField>
    <pivotField showAll="0"/>
    <pivotField numFmtId="164" showAll="0"/>
  </pivotFields>
  <rowFields count="2">
    <field x="2"/>
    <field x="4"/>
  </rowFields>
  <rowItems count="6">
    <i>
      <x/>
    </i>
    <i r="1"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Сумма по полю кол-во заказанных мест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СводнаяТаблица9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1">
  <location ref="A1:B8" firstHeaderRow="1" firstDataRow="1" firstDataCol="1"/>
  <pivotFields count="7">
    <pivotField numFmtId="14" showAll="0"/>
    <pivotField axis="axisRow" showAll="0">
      <items count="9">
        <item x="2"/>
        <item x="3"/>
        <item x="7"/>
        <item x="0"/>
        <item x="6"/>
        <item x="4"/>
        <item x="5"/>
        <item x="1"/>
        <item t="default"/>
      </items>
    </pivotField>
    <pivotField axis="axisRow" showAll="0">
      <items count="6">
        <item h="1" x="2"/>
        <item h="1" x="4"/>
        <item x="1"/>
        <item h="1" x="3"/>
        <item h="1" x="0"/>
        <item t="default"/>
      </items>
    </pivotField>
    <pivotField showAll="0"/>
    <pivotField numFmtId="14" showAll="0"/>
    <pivotField showAll="0"/>
    <pivotField dataField="1" numFmtId="164" showAll="0"/>
  </pivotFields>
  <rowFields count="2">
    <field x="1"/>
    <field x="2"/>
  </rowFields>
  <rowItems count="7">
    <i>
      <x/>
    </i>
    <i r="1">
      <x v="2"/>
    </i>
    <i>
      <x v="1"/>
    </i>
    <i r="1">
      <x v="2"/>
    </i>
    <i>
      <x v="3"/>
    </i>
    <i r="1">
      <x v="2"/>
    </i>
    <i t="grand">
      <x/>
    </i>
  </rowItems>
  <colItems count="1">
    <i/>
  </colItems>
  <dataFields count="1">
    <dataField name="Максимум по полю  стоимость путевки " fld="6" subtotal="max" baseField="1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2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E10" firstHeaderRow="1" firstDataRow="2" firstDataCol="1"/>
  <pivotFields count="7">
    <pivotField numFmtId="14" showAll="0"/>
    <pivotField multipleItemSelectionAllowed="1" showAll="0">
      <items count="9">
        <item x="2"/>
        <item h="1" x="3"/>
        <item h="1" x="7"/>
        <item h="1" x="0"/>
        <item h="1" x="6"/>
        <item h="1" x="4"/>
        <item h="1" x="5"/>
        <item h="1" x="1"/>
        <item t="default"/>
      </items>
    </pivotField>
    <pivotField axis="axisRow" showAll="0">
      <items count="6">
        <item x="2"/>
        <item x="4"/>
        <item x="1"/>
        <item x="3"/>
        <item x="0"/>
        <item t="default"/>
      </items>
    </pivotField>
    <pivotField dataField="1" showAll="0">
      <items count="9">
        <item x="1"/>
        <item x="0"/>
        <item x="5"/>
        <item x="2"/>
        <item x="4"/>
        <item x="7"/>
        <item x="3"/>
        <item x="6"/>
        <item t="default"/>
      </items>
    </pivotField>
    <pivotField axis="axisCol" numFmtId="14" showAll="0">
      <items count="8">
        <item x="2"/>
        <item x="0"/>
        <item x="1"/>
        <item h="1" x="3"/>
        <item h="1" x="6"/>
        <item h="1" x="5"/>
        <item h="1" x="4"/>
        <item t="default"/>
      </items>
    </pivotField>
    <pivotField showAll="0"/>
    <pivotField numFmtId="164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Сумма по полю кол-во заказанных мест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Таблица3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C20" firstHeaderRow="1" firstDataRow="1" firstDataCol="0"/>
  <pivotFields count="7">
    <pivotField numFmtId="14" showAll="0"/>
    <pivotField showAll="0"/>
    <pivotField showAll="0"/>
    <pivotField showAll="0"/>
    <pivotField numFmtId="14" showAll="0"/>
    <pivotField showAll="0"/>
    <pivotField numFmtId="164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Таблица2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6" firstHeaderRow="1" firstDataRow="1" firstDataCol="1" rowPageCount="1" colPageCount="1"/>
  <pivotFields count="7">
    <pivotField numFmtId="14" showAll="0"/>
    <pivotField showAll="0"/>
    <pivotField axis="axisPage" multipleItemSelectionAllowed="1" showAll="0">
      <items count="6">
        <item h="1" x="2"/>
        <item h="1" x="4"/>
        <item x="1"/>
        <item h="1" x="3"/>
        <item h="1" x="0"/>
        <item t="default"/>
      </items>
    </pivotField>
    <pivotField showAll="0"/>
    <pivotField axis="axisRow" numFmtId="14" showAll="0">
      <items count="8">
        <item x="2"/>
        <item x="0"/>
        <item x="1"/>
        <item x="3"/>
        <item x="6"/>
        <item x="5"/>
        <item x="4"/>
        <item t="default"/>
      </items>
    </pivotField>
    <pivotField showAll="0"/>
    <pivotField dataField="1" numFmtId="164" showAll="0">
      <items count="14">
        <item x="9"/>
        <item x="0"/>
        <item x="4"/>
        <item x="8"/>
        <item x="5"/>
        <item x="12"/>
        <item x="6"/>
        <item x="3"/>
        <item x="1"/>
        <item x="10"/>
        <item x="2"/>
        <item x="7"/>
        <item x="11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2" hier="-1"/>
  </pageFields>
  <dataFields count="1">
    <dataField name="Среднее по полю  стоимость путевки " fld="6" subtotal="average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СводнаяТаблица3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8" firstHeaderRow="1" firstDataRow="1" firstDataCol="1"/>
  <pivotFields count="7">
    <pivotField axis="axisRow" numFmtId="14" showAll="0">
      <items count="4">
        <item x="0"/>
        <item x="1"/>
        <item x="2"/>
        <item t="default"/>
      </items>
    </pivotField>
    <pivotField showAll="0"/>
    <pivotField axis="axisRow" showAll="0">
      <items count="6">
        <item h="1" x="2"/>
        <item h="1" x="4"/>
        <item h="1" x="1"/>
        <item h="1" x="3"/>
        <item x="0"/>
        <item t="default"/>
      </items>
    </pivotField>
    <pivotField showAll="0"/>
    <pivotField numFmtId="14" showAll="0"/>
    <pivotField showAll="0"/>
    <pivotField dataField="1" numFmtId="164" showAll="0"/>
  </pivotFields>
  <rowFields count="2">
    <field x="2"/>
    <field x="0"/>
  </rowFields>
  <rowItems count="5">
    <i>
      <x v="4"/>
    </i>
    <i r="1">
      <x/>
    </i>
    <i r="1">
      <x v="1"/>
    </i>
    <i r="1">
      <x v="2"/>
    </i>
    <i t="grand">
      <x/>
    </i>
  </rowItems>
  <colItems count="1">
    <i/>
  </colItems>
  <dataFields count="1">
    <dataField name="Максимум по полю  стоимость путевки " fld="6" subtotal="max" baseField="2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Таблица4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9" firstHeaderRow="1" firstDataRow="1" firstDataCol="1"/>
  <pivotFields count="7">
    <pivotField numFmtId="14" showAll="0"/>
    <pivotField axis="axisRow" showAll="0">
      <items count="9">
        <item x="2"/>
        <item h="1" x="3"/>
        <item h="1" x="7"/>
        <item h="1" x="0"/>
        <item h="1" x="6"/>
        <item h="1" x="4"/>
        <item h="1" x="5"/>
        <item h="1" x="1"/>
        <item t="default"/>
      </items>
    </pivotField>
    <pivotField axis="axisRow" showAll="0">
      <items count="6">
        <item x="2"/>
        <item x="4"/>
        <item x="1"/>
        <item x="3"/>
        <item x="0"/>
        <item t="default"/>
      </items>
    </pivotField>
    <pivotField dataField="1" showAll="0"/>
    <pivotField numFmtId="14" showAll="0"/>
    <pivotField showAll="0"/>
    <pivotField numFmtId="164" showAll="0"/>
  </pivotFields>
  <rowFields count="2">
    <field x="1"/>
    <field x="2"/>
  </rowFields>
  <rowItems count="6">
    <i>
      <x/>
    </i>
    <i r="1">
      <x/>
    </i>
    <i r="1">
      <x v="2"/>
    </i>
    <i r="1">
      <x v="3"/>
    </i>
    <i r="1">
      <x v="4"/>
    </i>
    <i t="grand">
      <x/>
    </i>
  </rowItems>
  <colItems count="1">
    <i/>
  </colItems>
  <dataFields count="1">
    <dataField name="Сумма по полю кол-во заказанных мест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СводнаяТаблица5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4" firstHeaderRow="1" firstDataRow="1" firstDataCol="1"/>
  <pivotFields count="7">
    <pivotField numFmtId="14" showAll="0"/>
    <pivotField axis="axisRow" showAll="0">
      <items count="9">
        <item x="2"/>
        <item h="1" x="3"/>
        <item h="1" x="7"/>
        <item h="1" x="0"/>
        <item h="1" x="6"/>
        <item h="1" x="4"/>
        <item h="1" x="5"/>
        <item h="1" x="1"/>
        <item t="default"/>
      </items>
    </pivotField>
    <pivotField axis="axisRow" showAll="0">
      <items count="6">
        <item x="2"/>
        <item x="4"/>
        <item x="1"/>
        <item x="3"/>
        <item x="0"/>
        <item t="default"/>
      </items>
    </pivotField>
    <pivotField dataField="1" showAll="0"/>
    <pivotField axis="axisRow" numFmtId="14" showAll="0">
      <items count="8">
        <item x="2"/>
        <item x="0"/>
        <item x="1"/>
        <item x="3"/>
        <item x="6"/>
        <item x="5"/>
        <item x="4"/>
        <item t="default"/>
      </items>
    </pivotField>
    <pivotField showAll="0"/>
    <pivotField numFmtId="164" showAll="0"/>
  </pivotFields>
  <rowFields count="3">
    <field x="1"/>
    <field x="2"/>
    <field x="4"/>
  </rowFields>
  <rowItems count="11">
    <i>
      <x/>
    </i>
    <i r="1">
      <x/>
    </i>
    <i r="2">
      <x v="1"/>
    </i>
    <i r="1">
      <x v="2"/>
    </i>
    <i r="2">
      <x v="1"/>
    </i>
    <i r="1">
      <x v="3"/>
    </i>
    <i r="2">
      <x v="1"/>
    </i>
    <i r="2">
      <x v="2"/>
    </i>
    <i r="1">
      <x v="4"/>
    </i>
    <i r="2">
      <x v="2"/>
    </i>
    <i t="grand">
      <x/>
    </i>
  </rowItems>
  <colItems count="1">
    <i/>
  </colItems>
  <dataFields count="1">
    <dataField name="Сумма по полю кол-во заказанных мест" fld="3" baseField="0" baseItem="0"/>
  </dataFields>
  <pivotTableStyleInfo name="PivotStyleLight16" showRowHeaders="1" showColHeaders="1" showRowStripes="0" showColStripes="0" showLastColumn="1"/>
  <filters count="1">
    <filter fld="4" type="dateBetween" evalOrder="-1" id="2">
      <autoFilter ref="A1">
        <filterColumn colId="0">
          <customFilters and="1">
            <customFilter operator="greaterThanOrEqual" val="39934"/>
            <customFilter operator="lessThanOrEqual" val="39964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СводнаяТаблица6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5" firstHeaderRow="1" firstDataRow="1" firstDataCol="1"/>
  <pivotFields count="7">
    <pivotField dataField="1" numFmtId="14" showAll="0">
      <items count="4">
        <item x="0"/>
        <item x="1"/>
        <item x="2"/>
        <item t="default"/>
      </items>
    </pivotField>
    <pivotField axis="axisRow" showAll="0">
      <items count="9">
        <item h="1" x="2"/>
        <item x="3"/>
        <item h="1" x="7"/>
        <item h="1" x="0"/>
        <item h="1" x="6"/>
        <item h="1" x="4"/>
        <item h="1" x="5"/>
        <item h="1" x="1"/>
        <item t="default"/>
      </items>
    </pivotField>
    <pivotField showAll="0"/>
    <pivotField showAll="0"/>
    <pivotField numFmtId="14" showAll="0"/>
    <pivotField showAll="0"/>
    <pivotField numFmtId="164" showAll="0"/>
  </pivotFields>
  <rowFields count="1">
    <field x="1"/>
  </rowFields>
  <rowItems count="2">
    <i>
      <x v="1"/>
    </i>
    <i t="grand">
      <x/>
    </i>
  </rowItems>
  <colItems count="1">
    <i/>
  </colItems>
  <dataFields count="1">
    <dataField name="Количество по полю Дата обращения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СводнаяТаблица7" cacheId="1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9" firstHeaderRow="1" firstDataRow="1" firstDataCol="1"/>
  <pivotFields count="7">
    <pivotField numFmtId="14" showAll="0"/>
    <pivotField axis="axisRow" showAll="0">
      <items count="9">
        <item h="1" x="2"/>
        <item h="1" x="3"/>
        <item h="1" x="7"/>
        <item x="0"/>
        <item h="1" x="6"/>
        <item h="1" x="4"/>
        <item h="1" x="5"/>
        <item h="1" x="1"/>
        <item t="default"/>
      </items>
    </pivotField>
    <pivotField axis="axisRow" showAll="0">
      <items count="6">
        <item x="2"/>
        <item x="4"/>
        <item x="1"/>
        <item x="3"/>
        <item x="0"/>
        <item t="default"/>
      </items>
    </pivotField>
    <pivotField showAll="0"/>
    <pivotField numFmtId="14" showAll="0"/>
    <pivotField dataField="1" showAll="0"/>
    <pivotField numFmtId="164" showAll="0"/>
  </pivotFields>
  <rowFields count="2">
    <field x="1"/>
    <field x="2"/>
  </rowFields>
  <rowItems count="6">
    <i>
      <x v="3"/>
    </i>
    <i r="1"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Среднее по полю количество дней" fld="5" subtotal="average" baseField="1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workbookViewId="0">
      <selection activeCell="A3" sqref="A3"/>
    </sheetView>
  </sheetViews>
  <sheetFormatPr defaultRowHeight="15" x14ac:dyDescent="0.25"/>
  <cols>
    <col min="1" max="1" width="36.5703125" bestFit="1" customWidth="1"/>
    <col min="2" max="2" width="13.85546875" customWidth="1"/>
    <col min="3" max="3" width="13.85546875" bestFit="1" customWidth="1"/>
    <col min="4" max="4" width="12" customWidth="1"/>
    <col min="5" max="8" width="13.85546875" bestFit="1" customWidth="1"/>
    <col min="9" max="9" width="11.85546875" bestFit="1" customWidth="1"/>
  </cols>
  <sheetData>
    <row r="3" spans="1:4" x14ac:dyDescent="0.25">
      <c r="A3" s="2" t="s">
        <v>21</v>
      </c>
      <c r="B3" s="2" t="s">
        <v>3</v>
      </c>
    </row>
    <row r="4" spans="1:4" x14ac:dyDescent="0.25">
      <c r="A4" s="2" t="s">
        <v>1</v>
      </c>
      <c r="B4" s="1">
        <v>38479</v>
      </c>
      <c r="C4" s="1">
        <v>39934</v>
      </c>
      <c r="D4" s="1" t="s">
        <v>20</v>
      </c>
    </row>
    <row r="5" spans="1:4" x14ac:dyDescent="0.25">
      <c r="A5" s="3" t="s">
        <v>9</v>
      </c>
      <c r="B5" s="14">
        <v>5100</v>
      </c>
      <c r="C5" s="14">
        <v>5440</v>
      </c>
      <c r="D5" s="14">
        <v>5342.8571428571431</v>
      </c>
    </row>
    <row r="6" spans="1:4" x14ac:dyDescent="0.25">
      <c r="A6" s="3" t="s">
        <v>20</v>
      </c>
      <c r="B6" s="14">
        <v>5100</v>
      </c>
      <c r="C6" s="14">
        <v>5440</v>
      </c>
      <c r="D6" s="14">
        <v>5342.8571428571431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E41" sqref="E41"/>
    </sheetView>
  </sheetViews>
  <sheetFormatPr defaultRowHeight="15" x14ac:dyDescent="0.25"/>
  <cols>
    <col min="1" max="1" width="17.5703125" bestFit="1" customWidth="1"/>
    <col min="2" max="2" width="38.85546875" bestFit="1" customWidth="1"/>
  </cols>
  <sheetData>
    <row r="3" spans="1:2" x14ac:dyDescent="0.25">
      <c r="A3" s="2" t="s">
        <v>22</v>
      </c>
      <c r="B3" t="s">
        <v>24</v>
      </c>
    </row>
    <row r="4" spans="1:2" x14ac:dyDescent="0.25">
      <c r="A4" s="109" t="s">
        <v>14</v>
      </c>
      <c r="B4" s="14">
        <v>27</v>
      </c>
    </row>
    <row r="5" spans="1:2" x14ac:dyDescent="0.25">
      <c r="A5" s="136" t="s">
        <v>8</v>
      </c>
      <c r="B5" s="14">
        <v>10</v>
      </c>
    </row>
    <row r="6" spans="1:2" x14ac:dyDescent="0.25">
      <c r="A6" s="136" t="s">
        <v>9</v>
      </c>
      <c r="B6" s="14">
        <v>5</v>
      </c>
    </row>
    <row r="7" spans="1:2" x14ac:dyDescent="0.25">
      <c r="A7" s="136" t="s">
        <v>6</v>
      </c>
      <c r="B7" s="14">
        <v>10</v>
      </c>
    </row>
    <row r="8" spans="1:2" x14ac:dyDescent="0.25">
      <c r="A8" s="136" t="s">
        <v>7</v>
      </c>
      <c r="B8" s="14">
        <v>2</v>
      </c>
    </row>
    <row r="9" spans="1:2" x14ac:dyDescent="0.25">
      <c r="A9" s="109" t="s">
        <v>20</v>
      </c>
      <c r="B9" s="14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3" sqref="A3"/>
    </sheetView>
  </sheetViews>
  <sheetFormatPr defaultRowHeight="15" x14ac:dyDescent="0.25"/>
  <cols>
    <col min="1" max="1" width="17.5703125" customWidth="1"/>
    <col min="2" max="2" width="38.85546875" bestFit="1" customWidth="1"/>
  </cols>
  <sheetData>
    <row r="3" spans="1:2" x14ac:dyDescent="0.25">
      <c r="A3" s="2" t="s">
        <v>22</v>
      </c>
      <c r="B3" t="s">
        <v>24</v>
      </c>
    </row>
    <row r="4" spans="1:2" x14ac:dyDescent="0.25">
      <c r="A4" s="109" t="s">
        <v>14</v>
      </c>
      <c r="B4" s="14">
        <v>20</v>
      </c>
    </row>
    <row r="5" spans="1:2" x14ac:dyDescent="0.25">
      <c r="A5" s="136" t="s">
        <v>8</v>
      </c>
      <c r="B5" s="14">
        <v>10</v>
      </c>
    </row>
    <row r="6" spans="1:2" x14ac:dyDescent="0.25">
      <c r="A6" s="138">
        <v>39934</v>
      </c>
      <c r="B6" s="14">
        <v>10</v>
      </c>
    </row>
    <row r="7" spans="1:2" x14ac:dyDescent="0.25">
      <c r="A7" s="136" t="s">
        <v>9</v>
      </c>
      <c r="B7" s="14">
        <v>3</v>
      </c>
    </row>
    <row r="8" spans="1:2" x14ac:dyDescent="0.25">
      <c r="A8" s="138">
        <v>39934</v>
      </c>
      <c r="B8" s="14">
        <v>3</v>
      </c>
    </row>
    <row r="9" spans="1:2" x14ac:dyDescent="0.25">
      <c r="A9" s="136" t="s">
        <v>6</v>
      </c>
      <c r="B9" s="14">
        <v>5</v>
      </c>
    </row>
    <row r="10" spans="1:2" x14ac:dyDescent="0.25">
      <c r="A10" s="138">
        <v>39934</v>
      </c>
      <c r="B10" s="14">
        <v>4</v>
      </c>
    </row>
    <row r="11" spans="1:2" x14ac:dyDescent="0.25">
      <c r="A11" s="138">
        <v>39935</v>
      </c>
      <c r="B11" s="14">
        <v>1</v>
      </c>
    </row>
    <row r="12" spans="1:2" x14ac:dyDescent="0.25">
      <c r="A12" s="136" t="s">
        <v>7</v>
      </c>
      <c r="B12" s="14">
        <v>2</v>
      </c>
    </row>
    <row r="13" spans="1:2" x14ac:dyDescent="0.25">
      <c r="A13" s="138">
        <v>39935</v>
      </c>
      <c r="B13" s="14">
        <v>2</v>
      </c>
    </row>
    <row r="14" spans="1:2" x14ac:dyDescent="0.25">
      <c r="A14" s="109" t="s">
        <v>20</v>
      </c>
      <c r="B14" s="14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41" sqref="B41"/>
    </sheetView>
  </sheetViews>
  <sheetFormatPr defaultRowHeight="15" x14ac:dyDescent="0.25"/>
  <cols>
    <col min="1" max="1" width="17.28515625" customWidth="1"/>
    <col min="2" max="2" width="36.28515625" bestFit="1" customWidth="1"/>
  </cols>
  <sheetData>
    <row r="3" spans="1:2" x14ac:dyDescent="0.25">
      <c r="A3" s="2" t="s">
        <v>22</v>
      </c>
      <c r="B3" t="s">
        <v>133</v>
      </c>
    </row>
    <row r="4" spans="1:2" x14ac:dyDescent="0.25">
      <c r="A4" s="109" t="s">
        <v>15</v>
      </c>
      <c r="B4" s="14">
        <v>3</v>
      </c>
    </row>
    <row r="5" spans="1:2" x14ac:dyDescent="0.25">
      <c r="A5" s="109" t="s">
        <v>20</v>
      </c>
      <c r="B5" s="14">
        <v>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RowHeight="15" x14ac:dyDescent="0.25"/>
  <cols>
    <col min="1" max="1" width="18.85546875" customWidth="1"/>
    <col min="2" max="2" width="34.140625" bestFit="1" customWidth="1"/>
  </cols>
  <sheetData>
    <row r="3" spans="1:2" x14ac:dyDescent="0.25">
      <c r="A3" s="2" t="s">
        <v>22</v>
      </c>
      <c r="B3" t="s">
        <v>134</v>
      </c>
    </row>
    <row r="4" spans="1:2" x14ac:dyDescent="0.25">
      <c r="A4" s="109" t="s">
        <v>12</v>
      </c>
      <c r="B4" s="14">
        <v>4.375</v>
      </c>
    </row>
    <row r="5" spans="1:2" x14ac:dyDescent="0.25">
      <c r="A5" s="136" t="s">
        <v>8</v>
      </c>
      <c r="B5" s="14">
        <v>8</v>
      </c>
    </row>
    <row r="6" spans="1:2" x14ac:dyDescent="0.25">
      <c r="A6" s="136" t="s">
        <v>10</v>
      </c>
      <c r="B6" s="14">
        <v>3</v>
      </c>
    </row>
    <row r="7" spans="1:2" x14ac:dyDescent="0.25">
      <c r="A7" s="136" t="s">
        <v>9</v>
      </c>
      <c r="B7" s="14">
        <v>3</v>
      </c>
    </row>
    <row r="8" spans="1:2" x14ac:dyDescent="0.25">
      <c r="A8" s="136" t="s">
        <v>7</v>
      </c>
      <c r="B8" s="14">
        <v>3.5</v>
      </c>
    </row>
    <row r="9" spans="1:2" x14ac:dyDescent="0.25">
      <c r="A9" s="109" t="s">
        <v>20</v>
      </c>
      <c r="B9" s="14">
        <v>4.375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cols>
    <col min="1" max="1" width="17.28515625" bestFit="1" customWidth="1"/>
    <col min="2" max="2" width="38.85546875" bestFit="1" customWidth="1"/>
  </cols>
  <sheetData>
    <row r="1" spans="1:2" x14ac:dyDescent="0.25">
      <c r="A1" s="2" t="s">
        <v>22</v>
      </c>
      <c r="B1" t="s">
        <v>24</v>
      </c>
    </row>
    <row r="2" spans="1:2" x14ac:dyDescent="0.25">
      <c r="A2" s="109" t="s">
        <v>8</v>
      </c>
      <c r="B2" s="14">
        <v>26</v>
      </c>
    </row>
    <row r="3" spans="1:2" x14ac:dyDescent="0.25">
      <c r="A3" s="137">
        <v>38479</v>
      </c>
      <c r="B3" s="14">
        <v>9</v>
      </c>
    </row>
    <row r="4" spans="1:2" x14ac:dyDescent="0.25">
      <c r="A4" s="137">
        <v>39934</v>
      </c>
      <c r="B4" s="14">
        <v>11</v>
      </c>
    </row>
    <row r="5" spans="1:2" x14ac:dyDescent="0.25">
      <c r="A5" s="137">
        <v>39935</v>
      </c>
      <c r="B5" s="14">
        <v>1</v>
      </c>
    </row>
    <row r="6" spans="1:2" x14ac:dyDescent="0.25">
      <c r="A6" s="137">
        <v>39969</v>
      </c>
      <c r="B6" s="14">
        <v>5</v>
      </c>
    </row>
    <row r="7" spans="1:2" x14ac:dyDescent="0.25">
      <c r="A7" s="109" t="s">
        <v>20</v>
      </c>
      <c r="B7" s="14">
        <v>26</v>
      </c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RowHeight="15" x14ac:dyDescent="0.25"/>
  <cols>
    <col min="1" max="1" width="18.85546875" customWidth="1"/>
    <col min="2" max="2" width="38.5703125" bestFit="1" customWidth="1"/>
  </cols>
  <sheetData>
    <row r="1" spans="1:2" x14ac:dyDescent="0.25">
      <c r="A1" s="2" t="s">
        <v>22</v>
      </c>
      <c r="B1" t="s">
        <v>132</v>
      </c>
    </row>
    <row r="2" spans="1:2" x14ac:dyDescent="0.25">
      <c r="A2" s="109" t="s">
        <v>14</v>
      </c>
      <c r="B2" s="14">
        <v>5100</v>
      </c>
    </row>
    <row r="3" spans="1:2" x14ac:dyDescent="0.25">
      <c r="A3" s="136" t="s">
        <v>9</v>
      </c>
      <c r="B3" s="14">
        <v>5100</v>
      </c>
    </row>
    <row r="4" spans="1:2" x14ac:dyDescent="0.25">
      <c r="A4" s="109" t="s">
        <v>15</v>
      </c>
      <c r="B4" s="14">
        <v>6800</v>
      </c>
    </row>
    <row r="5" spans="1:2" x14ac:dyDescent="0.25">
      <c r="A5" s="136" t="s">
        <v>9</v>
      </c>
      <c r="B5" s="14">
        <v>6800</v>
      </c>
    </row>
    <row r="6" spans="1:2" x14ac:dyDescent="0.25">
      <c r="A6" s="109" t="s">
        <v>12</v>
      </c>
      <c r="B6" s="14">
        <v>6800</v>
      </c>
    </row>
    <row r="7" spans="1:2" x14ac:dyDescent="0.25">
      <c r="A7" s="136" t="s">
        <v>9</v>
      </c>
      <c r="B7" s="14">
        <v>6800</v>
      </c>
    </row>
    <row r="8" spans="1:2" x14ac:dyDescent="0.25">
      <c r="A8" s="109" t="s">
        <v>20</v>
      </c>
      <c r="B8" s="14">
        <v>6800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B16" sqref="B16"/>
    </sheetView>
  </sheetViews>
  <sheetFormatPr defaultRowHeight="15" x14ac:dyDescent="0.25"/>
  <cols>
    <col min="1" max="1" width="38.85546875" customWidth="1"/>
    <col min="2" max="2" width="20.7109375" customWidth="1"/>
    <col min="3" max="4" width="10.140625" customWidth="1"/>
    <col min="5" max="5" width="11.85546875" customWidth="1"/>
    <col min="6" max="8" width="10.140625" customWidth="1"/>
    <col min="9" max="9" width="11.85546875" customWidth="1"/>
    <col min="10" max="10" width="11.85546875" bestFit="1" customWidth="1"/>
  </cols>
  <sheetData>
    <row r="3" spans="1:5" x14ac:dyDescent="0.25">
      <c r="A3" s="2" t="s">
        <v>24</v>
      </c>
      <c r="B3" s="2" t="s">
        <v>23</v>
      </c>
    </row>
    <row r="4" spans="1:5" x14ac:dyDescent="0.25">
      <c r="A4" s="2" t="s">
        <v>22</v>
      </c>
      <c r="B4" s="1">
        <v>38479</v>
      </c>
      <c r="C4" s="1">
        <v>39934</v>
      </c>
      <c r="D4" s="1">
        <v>39935</v>
      </c>
      <c r="E4" s="1" t="s">
        <v>20</v>
      </c>
    </row>
    <row r="5" spans="1:5" x14ac:dyDescent="0.25">
      <c r="A5" s="15" t="s">
        <v>8</v>
      </c>
      <c r="B5" s="14">
        <v>9</v>
      </c>
      <c r="C5" s="14">
        <v>11</v>
      </c>
      <c r="D5" s="14">
        <v>1</v>
      </c>
      <c r="E5" s="14">
        <v>21</v>
      </c>
    </row>
    <row r="6" spans="1:5" x14ac:dyDescent="0.25">
      <c r="A6" s="15" t="s">
        <v>10</v>
      </c>
      <c r="B6" s="14">
        <v>2</v>
      </c>
      <c r="C6" s="14"/>
      <c r="D6" s="14">
        <v>8</v>
      </c>
      <c r="E6" s="14">
        <v>10</v>
      </c>
    </row>
    <row r="7" spans="1:5" x14ac:dyDescent="0.25">
      <c r="A7" s="15" t="s">
        <v>9</v>
      </c>
      <c r="B7" s="14">
        <v>4</v>
      </c>
      <c r="C7" s="14">
        <v>23</v>
      </c>
      <c r="D7" s="14"/>
      <c r="E7" s="14">
        <v>27</v>
      </c>
    </row>
    <row r="8" spans="1:5" x14ac:dyDescent="0.25">
      <c r="A8" s="15" t="s">
        <v>6</v>
      </c>
      <c r="B8" s="14"/>
      <c r="C8" s="14">
        <v>4</v>
      </c>
      <c r="D8" s="14">
        <v>2</v>
      </c>
      <c r="E8" s="14">
        <v>6</v>
      </c>
    </row>
    <row r="9" spans="1:5" x14ac:dyDescent="0.25">
      <c r="A9" s="15" t="s">
        <v>7</v>
      </c>
      <c r="B9" s="14">
        <v>4</v>
      </c>
      <c r="C9" s="14">
        <v>5</v>
      </c>
      <c r="D9" s="14">
        <v>11</v>
      </c>
      <c r="E9" s="14">
        <v>20</v>
      </c>
    </row>
    <row r="10" spans="1:5" x14ac:dyDescent="0.25">
      <c r="A10" s="15" t="s">
        <v>20</v>
      </c>
      <c r="B10" s="14">
        <v>19</v>
      </c>
      <c r="C10" s="14">
        <v>43</v>
      </c>
      <c r="D10" s="14">
        <v>22</v>
      </c>
      <c r="E10" s="14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5"/>
      <c r="B3" s="6"/>
      <c r="C3" s="7"/>
    </row>
    <row r="4" spans="1:3" x14ac:dyDescent="0.25">
      <c r="A4" s="8"/>
      <c r="B4" s="9"/>
      <c r="C4" s="10"/>
    </row>
    <row r="5" spans="1:3" x14ac:dyDescent="0.25">
      <c r="A5" s="8"/>
      <c r="B5" s="9"/>
      <c r="C5" s="10"/>
    </row>
    <row r="6" spans="1:3" x14ac:dyDescent="0.25">
      <c r="A6" s="8"/>
      <c r="B6" s="9"/>
      <c r="C6" s="10"/>
    </row>
    <row r="7" spans="1:3" x14ac:dyDescent="0.25">
      <c r="A7" s="8"/>
      <c r="B7" s="9"/>
      <c r="C7" s="10"/>
    </row>
    <row r="8" spans="1:3" x14ac:dyDescent="0.25">
      <c r="A8" s="8"/>
      <c r="B8" s="9"/>
      <c r="C8" s="10"/>
    </row>
    <row r="9" spans="1:3" x14ac:dyDescent="0.25">
      <c r="A9" s="8"/>
      <c r="B9" s="9"/>
      <c r="C9" s="10"/>
    </row>
    <row r="10" spans="1:3" x14ac:dyDescent="0.25">
      <c r="A10" s="8"/>
      <c r="B10" s="9"/>
      <c r="C10" s="10"/>
    </row>
    <row r="11" spans="1:3" x14ac:dyDescent="0.25">
      <c r="A11" s="8"/>
      <c r="B11" s="9"/>
      <c r="C11" s="10"/>
    </row>
    <row r="12" spans="1:3" x14ac:dyDescent="0.25">
      <c r="A12" s="8"/>
      <c r="B12" s="9"/>
      <c r="C12" s="10"/>
    </row>
    <row r="13" spans="1:3" x14ac:dyDescent="0.25">
      <c r="A13" s="8"/>
      <c r="B13" s="9"/>
      <c r="C13" s="10"/>
    </row>
    <row r="14" spans="1:3" x14ac:dyDescent="0.25">
      <c r="A14" s="8"/>
      <c r="B14" s="9"/>
      <c r="C14" s="10"/>
    </row>
    <row r="15" spans="1:3" x14ac:dyDescent="0.25">
      <c r="A15" s="8"/>
      <c r="B15" s="9"/>
      <c r="C15" s="10"/>
    </row>
    <row r="16" spans="1:3" x14ac:dyDescent="0.25">
      <c r="A16" s="8"/>
      <c r="B16" s="9"/>
      <c r="C16" s="10"/>
    </row>
    <row r="17" spans="1:3" x14ac:dyDescent="0.25">
      <c r="A17" s="8"/>
      <c r="B17" s="9"/>
      <c r="C17" s="10"/>
    </row>
    <row r="18" spans="1:3" x14ac:dyDescent="0.25">
      <c r="A18" s="8"/>
      <c r="B18" s="9"/>
      <c r="C18" s="10"/>
    </row>
    <row r="19" spans="1:3" x14ac:dyDescent="0.25">
      <c r="A19" s="8"/>
      <c r="B19" s="9"/>
      <c r="C19" s="10"/>
    </row>
    <row r="20" spans="1:3" x14ac:dyDescent="0.25">
      <c r="A20" s="11"/>
      <c r="B20" s="12"/>
      <c r="C20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F14" sqref="F14"/>
    </sheetView>
  </sheetViews>
  <sheetFormatPr defaultRowHeight="15" x14ac:dyDescent="0.25"/>
  <cols>
    <col min="1" max="1" width="16.85546875" customWidth="1"/>
    <col min="2" max="2" width="15.85546875" customWidth="1"/>
    <col min="3" max="3" width="17.28515625" customWidth="1"/>
    <col min="4" max="4" width="14.5703125" customWidth="1"/>
    <col min="5" max="5" width="19.140625" bestFit="1" customWidth="1"/>
    <col min="6" max="6" width="12.42578125" bestFit="1" customWidth="1"/>
    <col min="10" max="10" width="2.85546875" customWidth="1"/>
    <col min="11" max="11" width="0.5703125" customWidth="1"/>
    <col min="12" max="12" width="2.7109375" customWidth="1"/>
    <col min="13" max="13" width="58.140625" customWidth="1"/>
    <col min="14" max="14" width="10" customWidth="1"/>
  </cols>
  <sheetData>
    <row r="1" spans="1:23" ht="18.75" x14ac:dyDescent="0.25">
      <c r="A1" s="22" t="s">
        <v>36</v>
      </c>
    </row>
    <row r="2" spans="1:23" x14ac:dyDescent="0.25">
      <c r="M2" t="s">
        <v>99</v>
      </c>
    </row>
    <row r="3" spans="1:23" x14ac:dyDescent="0.25">
      <c r="A3" s="123" t="s">
        <v>71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t="s">
        <v>100</v>
      </c>
      <c r="N3" s="3">
        <v>100</v>
      </c>
      <c r="O3" s="3">
        <v>99.5</v>
      </c>
      <c r="P3" s="3">
        <v>99</v>
      </c>
      <c r="Q3" s="3">
        <v>98.5</v>
      </c>
      <c r="R3" s="3">
        <v>98</v>
      </c>
      <c r="S3" s="3">
        <v>97.5</v>
      </c>
      <c r="T3" s="3">
        <v>97</v>
      </c>
      <c r="U3" s="3">
        <v>96.5</v>
      </c>
      <c r="V3" s="3">
        <v>96</v>
      </c>
      <c r="W3" s="3">
        <v>95.5</v>
      </c>
    </row>
    <row r="4" spans="1:23" x14ac:dyDescent="0.25">
      <c r="A4" s="123" t="s">
        <v>68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t="s">
        <v>101</v>
      </c>
      <c r="N4">
        <v>2</v>
      </c>
      <c r="O4" s="3">
        <v>5.5</v>
      </c>
      <c r="P4" s="3">
        <v>15.125</v>
      </c>
    </row>
    <row r="5" spans="1:23" x14ac:dyDescent="0.25">
      <c r="A5" s="123" t="s">
        <v>69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23" x14ac:dyDescent="0.25">
      <c r="A6" s="47" t="s">
        <v>64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t="s">
        <v>102</v>
      </c>
    </row>
    <row r="7" spans="1:23" x14ac:dyDescent="0.25">
      <c r="A7" s="47" t="s">
        <v>65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1" t="s">
        <v>103</v>
      </c>
    </row>
    <row r="8" spans="1:23" x14ac:dyDescent="0.25">
      <c r="A8" s="47" t="s">
        <v>66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1">
        <v>44483</v>
      </c>
    </row>
    <row r="9" spans="1:23" x14ac:dyDescent="0.25">
      <c r="A9" s="47" t="s">
        <v>67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1">
        <v>44484</v>
      </c>
    </row>
    <row r="10" spans="1:23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1">
        <v>44485</v>
      </c>
    </row>
    <row r="11" spans="1:23" x14ac:dyDescent="0.25">
      <c r="A11" s="25" t="s">
        <v>79</v>
      </c>
      <c r="F11" s="26"/>
      <c r="M11" s="1">
        <v>44486</v>
      </c>
    </row>
    <row r="12" spans="1:23" ht="15.75" thickBot="1" x14ac:dyDescent="0.3">
      <c r="M12" s="1">
        <v>44487</v>
      </c>
    </row>
    <row r="13" spans="1:23" ht="56.25" customHeight="1" x14ac:dyDescent="0.25">
      <c r="A13" s="48" t="s">
        <v>72</v>
      </c>
      <c r="B13" s="49" t="s">
        <v>73</v>
      </c>
      <c r="C13" s="50" t="s">
        <v>77</v>
      </c>
      <c r="D13" s="49" t="s">
        <v>74</v>
      </c>
      <c r="E13" s="49" t="s">
        <v>75</v>
      </c>
      <c r="F13" s="51" t="s">
        <v>76</v>
      </c>
      <c r="M13" t="s">
        <v>104</v>
      </c>
    </row>
    <row r="14" spans="1:23" x14ac:dyDescent="0.25">
      <c r="A14" s="62">
        <v>1000000</v>
      </c>
      <c r="B14" s="65">
        <v>300</v>
      </c>
      <c r="C14" s="66">
        <v>305.13</v>
      </c>
      <c r="D14" s="67">
        <v>0.65549999999999997</v>
      </c>
      <c r="E14" s="68">
        <v>129</v>
      </c>
      <c r="F14" s="69">
        <v>0</v>
      </c>
      <c r="M14" s="1">
        <v>44483</v>
      </c>
    </row>
    <row r="15" spans="1:23" x14ac:dyDescent="0.25">
      <c r="A15" s="62">
        <v>1000000</v>
      </c>
      <c r="B15" s="65">
        <v>400</v>
      </c>
      <c r="C15" s="66">
        <v>306.56</v>
      </c>
      <c r="D15" s="67">
        <v>0.66549999999999998</v>
      </c>
      <c r="E15" s="68">
        <v>130</v>
      </c>
      <c r="F15" s="69">
        <v>1</v>
      </c>
      <c r="M15" s="1">
        <v>44514</v>
      </c>
    </row>
    <row r="16" spans="1:23" x14ac:dyDescent="0.25">
      <c r="A16" s="62">
        <v>1123.4559999999999</v>
      </c>
      <c r="B16" s="65">
        <v>450</v>
      </c>
      <c r="C16" s="66">
        <v>307.67</v>
      </c>
      <c r="D16" s="67">
        <v>0.67549999999999999</v>
      </c>
      <c r="E16" s="68">
        <v>131</v>
      </c>
      <c r="F16" s="69">
        <v>2</v>
      </c>
      <c r="M16" s="1">
        <v>44544</v>
      </c>
    </row>
    <row r="17" spans="1:13" x14ac:dyDescent="0.25">
      <c r="A17" s="62">
        <v>7.0000000000000001E-3</v>
      </c>
      <c r="B17" s="65">
        <v>500</v>
      </c>
      <c r="C17" s="66">
        <v>308</v>
      </c>
      <c r="D17" s="67">
        <v>0.6855</v>
      </c>
      <c r="E17" s="68">
        <v>132</v>
      </c>
      <c r="F17" s="69">
        <v>3</v>
      </c>
      <c r="M17" s="1">
        <v>44575</v>
      </c>
    </row>
    <row r="18" spans="1:13" x14ac:dyDescent="0.25">
      <c r="A18" s="62">
        <v>0.23</v>
      </c>
      <c r="B18" s="65">
        <v>501</v>
      </c>
      <c r="C18" s="66">
        <v>309</v>
      </c>
      <c r="D18" s="67">
        <v>0.69550000000000001</v>
      </c>
      <c r="E18" s="68">
        <v>133</v>
      </c>
      <c r="F18" s="69">
        <v>4</v>
      </c>
      <c r="M18" s="1">
        <v>44606</v>
      </c>
    </row>
    <row r="19" spans="1:13" x14ac:dyDescent="0.25">
      <c r="A19" s="62">
        <v>-100</v>
      </c>
      <c r="B19" s="65">
        <v>502</v>
      </c>
      <c r="C19" s="66">
        <v>310</v>
      </c>
      <c r="D19" s="67">
        <v>0.70550000000000002</v>
      </c>
      <c r="E19" s="68">
        <v>134</v>
      </c>
      <c r="F19" s="69">
        <v>5</v>
      </c>
      <c r="M19" t="s">
        <v>105</v>
      </c>
    </row>
    <row r="20" spans="1:13" x14ac:dyDescent="0.25">
      <c r="A20" s="63">
        <v>155</v>
      </c>
      <c r="B20" s="65">
        <v>503</v>
      </c>
      <c r="C20" s="66">
        <v>311</v>
      </c>
      <c r="D20" s="67">
        <v>0.71550000000000002</v>
      </c>
      <c r="E20" s="68">
        <v>135</v>
      </c>
      <c r="F20" s="69">
        <v>6</v>
      </c>
      <c r="M20" s="1">
        <v>44483</v>
      </c>
    </row>
    <row r="21" spans="1:13" ht="15.75" thickBot="1" x14ac:dyDescent="0.3">
      <c r="A21" s="64" t="s">
        <v>78</v>
      </c>
      <c r="B21" s="65">
        <v>504</v>
      </c>
      <c r="C21" s="66">
        <v>312</v>
      </c>
      <c r="D21" s="67">
        <v>0.72550000000000003</v>
      </c>
      <c r="E21" s="68">
        <v>136</v>
      </c>
      <c r="F21" s="69">
        <v>7</v>
      </c>
      <c r="M21" s="1">
        <v>44848</v>
      </c>
    </row>
    <row r="22" spans="1:13" x14ac:dyDescent="0.25">
      <c r="M22" s="1">
        <v>45213</v>
      </c>
    </row>
    <row r="23" spans="1:13" x14ac:dyDescent="0.25">
      <c r="M23" s="1">
        <v>45579</v>
      </c>
    </row>
    <row r="24" spans="1:13" x14ac:dyDescent="0.25">
      <c r="M24" s="1">
        <v>45944</v>
      </c>
    </row>
  </sheetData>
  <mergeCells count="3">
    <mergeCell ref="A3:L3"/>
    <mergeCell ref="A4:L4"/>
    <mergeCell ref="A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22" workbookViewId="0">
      <selection activeCell="F61" sqref="F61"/>
    </sheetView>
  </sheetViews>
  <sheetFormatPr defaultRowHeight="15" outlineLevelRow="2" x14ac:dyDescent="0.25"/>
  <cols>
    <col min="1" max="1" width="17.28515625" customWidth="1"/>
    <col min="2" max="2" width="19.42578125" customWidth="1"/>
    <col min="3" max="3" width="20.42578125" customWidth="1"/>
    <col min="4" max="4" width="18.5703125" customWidth="1"/>
    <col min="5" max="5" width="36.5703125" customWidth="1"/>
    <col min="6" max="7" width="12.85546875" customWidth="1"/>
    <col min="8" max="8" width="13" customWidth="1"/>
    <col min="11" max="11" width="13.42578125" customWidth="1"/>
    <col min="12" max="12" width="16.85546875" customWidth="1"/>
    <col min="13" max="13" width="68.7109375" customWidth="1"/>
  </cols>
  <sheetData>
    <row r="1" spans="1:13" s="3" customFormat="1" ht="18" x14ac:dyDescent="0.25">
      <c r="A1" s="23" t="s">
        <v>49</v>
      </c>
    </row>
    <row r="2" spans="1:13" s="3" customFormat="1" x14ac:dyDescent="0.25">
      <c r="A2" s="123" t="s">
        <v>42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3" s="3" customFormat="1" x14ac:dyDescent="0.25">
      <c r="A3" s="123" t="s">
        <v>44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3" s="3" customFormat="1" x14ac:dyDescent="0.25">
      <c r="A4" s="123" t="s">
        <v>45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3" s="3" customFormat="1" x14ac:dyDescent="0.25">
      <c r="A5" s="123" t="s">
        <v>56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s="3" customFormat="1" x14ac:dyDescent="0.25">
      <c r="A6" s="123" t="s">
        <v>41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3" s="3" customFormat="1" x14ac:dyDescent="0.25">
      <c r="A7" s="128" t="s">
        <v>70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3" customFormat="1" x14ac:dyDescent="0.25">
      <c r="A8" s="123" t="s">
        <v>43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</row>
    <row r="9" spans="1:13" s="3" customFormat="1" x14ac:dyDescent="0.25">
      <c r="A9" s="123" t="s">
        <v>46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</row>
    <row r="10" spans="1:13" s="3" customFormat="1" x14ac:dyDescent="0.25">
      <c r="A10" s="123" t="s">
        <v>47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</row>
    <row r="11" spans="1:13" s="3" customFormat="1" x14ac:dyDescent="0.25">
      <c r="A11" s="123" t="s">
        <v>50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</row>
    <row r="12" spans="1:13" s="3" customFormat="1" x14ac:dyDescent="0.25">
      <c r="A12" s="123" t="s">
        <v>48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</row>
    <row r="13" spans="1:13" s="3" customFormat="1" x14ac:dyDescent="0.25">
      <c r="A13" s="123" t="s">
        <v>51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</row>
    <row r="14" spans="1:13" s="3" customFormat="1" x14ac:dyDescent="0.25">
      <c r="A14" s="123" t="s">
        <v>52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</row>
    <row r="15" spans="1:13" s="3" customFormat="1" x14ac:dyDescent="0.25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72" t="s">
        <v>110</v>
      </c>
    </row>
    <row r="16" spans="1:13" s="3" customFormat="1" ht="15.75" thickBot="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3" s="3" customFormat="1" ht="21.75" customHeight="1" thickBot="1" x14ac:dyDescent="0.35">
      <c r="A17" s="129" t="s">
        <v>54</v>
      </c>
      <c r="B17" s="130"/>
      <c r="C17" s="130"/>
      <c r="D17" s="130"/>
      <c r="E17" s="130"/>
      <c r="F17" s="130"/>
      <c r="G17" s="130"/>
      <c r="H17" s="131"/>
      <c r="M17" s="3" t="s">
        <v>107</v>
      </c>
    </row>
    <row r="18" spans="1:13" ht="44.25" customHeight="1" outlineLevel="2" x14ac:dyDescent="0.25">
      <c r="A18" s="33" t="s">
        <v>11</v>
      </c>
      <c r="B18" s="34" t="s">
        <v>37</v>
      </c>
      <c r="C18" s="34" t="s">
        <v>25</v>
      </c>
      <c r="D18" s="34" t="s">
        <v>35</v>
      </c>
      <c r="E18" s="34" t="s">
        <v>38</v>
      </c>
      <c r="F18" s="34" t="s">
        <v>39</v>
      </c>
      <c r="G18" s="34" t="s">
        <v>26</v>
      </c>
      <c r="H18" s="35" t="s">
        <v>40</v>
      </c>
      <c r="J18" s="32" t="s">
        <v>55</v>
      </c>
      <c r="K18" s="78" t="s">
        <v>106</v>
      </c>
      <c r="M18" s="71">
        <f>100%-J22</f>
        <v>0.9</v>
      </c>
    </row>
    <row r="19" spans="1:13" s="3" customFormat="1" ht="44.25" customHeight="1" outlineLevel="1" x14ac:dyDescent="0.25">
      <c r="A19" s="97" t="s">
        <v>113</v>
      </c>
      <c r="B19" s="98">
        <f>SUBTOTAL(9,B18:B18)</f>
        <v>0</v>
      </c>
      <c r="C19" s="98"/>
      <c r="D19" s="98"/>
      <c r="E19" s="98"/>
      <c r="F19" s="98"/>
      <c r="G19" s="98"/>
      <c r="H19" s="99"/>
      <c r="J19" s="39"/>
      <c r="K19" s="78"/>
      <c r="M19" s="71"/>
    </row>
    <row r="20" spans="1:13" s="3" customFormat="1" ht="13.5" customHeight="1" outlineLevel="2" x14ac:dyDescent="0.25">
      <c r="A20" s="41">
        <v>1</v>
      </c>
      <c r="B20" s="40">
        <v>2</v>
      </c>
      <c r="C20" s="40">
        <v>3</v>
      </c>
      <c r="D20" s="40">
        <v>4</v>
      </c>
      <c r="E20" s="40">
        <v>5</v>
      </c>
      <c r="F20" s="40">
        <v>6</v>
      </c>
      <c r="G20" s="40">
        <v>7</v>
      </c>
      <c r="H20" s="42">
        <v>8</v>
      </c>
      <c r="J20" s="39"/>
      <c r="K20" s="73">
        <v>4050</v>
      </c>
      <c r="M20" s="3" t="s">
        <v>108</v>
      </c>
    </row>
    <row r="21" spans="1:13" s="3" customFormat="1" ht="13.5" customHeight="1" outlineLevel="1" x14ac:dyDescent="0.25">
      <c r="A21" s="100" t="s">
        <v>114</v>
      </c>
      <c r="B21" s="40">
        <f>SUBTOTAL(9,B20:B20)</f>
        <v>2</v>
      </c>
      <c r="C21" s="40"/>
      <c r="D21" s="40"/>
      <c r="E21" s="40"/>
      <c r="F21" s="40"/>
      <c r="G21" s="40"/>
      <c r="H21" s="42"/>
      <c r="J21" s="39"/>
      <c r="K21" s="73"/>
    </row>
    <row r="22" spans="1:13" outlineLevel="2" x14ac:dyDescent="0.25">
      <c r="A22" s="18" t="s">
        <v>31</v>
      </c>
      <c r="B22" s="73">
        <v>60000</v>
      </c>
      <c r="C22" s="16">
        <v>6</v>
      </c>
      <c r="D22" s="16">
        <v>3</v>
      </c>
      <c r="E22" s="75">
        <f>B22*C22</f>
        <v>360000</v>
      </c>
      <c r="F22" s="75">
        <f>B22*D22</f>
        <v>180000</v>
      </c>
      <c r="G22" s="77">
        <f>F22/$F$45</f>
        <v>0.32967032967032966</v>
      </c>
      <c r="H22" s="19" t="str">
        <f>IF($G22&lt;5%,"да","нет")</f>
        <v>нет</v>
      </c>
      <c r="I22" s="79"/>
      <c r="J22" s="31">
        <v>0.1</v>
      </c>
      <c r="K22" s="73">
        <v>11340</v>
      </c>
      <c r="M22" t="s">
        <v>111</v>
      </c>
    </row>
    <row r="23" spans="1:13" outlineLevel="2" x14ac:dyDescent="0.25">
      <c r="A23" s="18" t="s">
        <v>31</v>
      </c>
      <c r="B23" s="73">
        <v>32000</v>
      </c>
      <c r="C23" s="16">
        <v>2</v>
      </c>
      <c r="D23" s="16">
        <v>1</v>
      </c>
      <c r="E23" s="75">
        <f>B23*C23</f>
        <v>64000</v>
      </c>
      <c r="F23" s="75">
        <f>B23*D23</f>
        <v>32000</v>
      </c>
      <c r="G23" s="77">
        <f>F23/$F$45</f>
        <v>5.8608058608058608E-2</v>
      </c>
      <c r="H23" s="19" t="str">
        <f t="shared" ref="H23:H43" si="0">IF($G23&lt;5%,"да","нет")</f>
        <v>нет</v>
      </c>
      <c r="K23" s="73">
        <v>23310</v>
      </c>
      <c r="M23" t="s">
        <v>112</v>
      </c>
    </row>
    <row r="24" spans="1:13" outlineLevel="2" x14ac:dyDescent="0.25">
      <c r="A24" s="18" t="s">
        <v>31</v>
      </c>
      <c r="B24" s="73">
        <v>27000</v>
      </c>
      <c r="C24" s="16">
        <v>2</v>
      </c>
      <c r="D24" s="16">
        <v>1</v>
      </c>
      <c r="E24" s="75">
        <f>B24*C24</f>
        <v>54000</v>
      </c>
      <c r="F24" s="75">
        <f>B24*D24</f>
        <v>27000</v>
      </c>
      <c r="G24" s="77">
        <f>F24/$F$45</f>
        <v>4.9450549450549448E-2</v>
      </c>
      <c r="H24" s="19" t="str">
        <f t="shared" si="0"/>
        <v>да</v>
      </c>
      <c r="I24">
        <f ca="1">SUMIF(F22:G43,"G22&gt;5%",F22:F43)</f>
        <v>0</v>
      </c>
      <c r="J24" s="30"/>
      <c r="K24" s="73">
        <v>14400</v>
      </c>
      <c r="M24" s="3" t="s">
        <v>109</v>
      </c>
    </row>
    <row r="25" spans="1:13" s="3" customFormat="1" outlineLevel="1" x14ac:dyDescent="0.25">
      <c r="A25" s="101" t="s">
        <v>115</v>
      </c>
      <c r="B25" s="73">
        <f>SUBTOTAL(9,B22:B24)</f>
        <v>119000</v>
      </c>
      <c r="C25" s="16"/>
      <c r="D25" s="16"/>
      <c r="E25" s="75"/>
      <c r="F25" s="75"/>
      <c r="G25" s="77"/>
      <c r="H25" s="19"/>
      <c r="J25" s="30"/>
      <c r="K25" s="73"/>
    </row>
    <row r="26" spans="1:13" outlineLevel="2" x14ac:dyDescent="0.25">
      <c r="A26" s="18" t="s">
        <v>30</v>
      </c>
      <c r="B26" s="73">
        <v>16000</v>
      </c>
      <c r="C26" s="16">
        <v>2</v>
      </c>
      <c r="D26" s="16">
        <v>2</v>
      </c>
      <c r="E26" s="75">
        <f>B26*C26</f>
        <v>32000</v>
      </c>
      <c r="F26" s="75">
        <f>B26*D26</f>
        <v>32000</v>
      </c>
      <c r="G26" s="77">
        <f>F26/$F$45</f>
        <v>5.8608058608058608E-2</v>
      </c>
      <c r="H26" s="19" t="str">
        <f t="shared" si="0"/>
        <v>нет</v>
      </c>
      <c r="K26" s="73">
        <v>54000</v>
      </c>
    </row>
    <row r="27" spans="1:13" s="3" customFormat="1" outlineLevel="1" x14ac:dyDescent="0.25">
      <c r="A27" s="101" t="s">
        <v>116</v>
      </c>
      <c r="B27" s="73">
        <f>SUBTOTAL(9,B26:B26)</f>
        <v>16000</v>
      </c>
      <c r="C27" s="16"/>
      <c r="D27" s="16"/>
      <c r="E27" s="75"/>
      <c r="F27" s="75"/>
      <c r="G27" s="77"/>
      <c r="H27" s="19"/>
      <c r="K27" s="73"/>
    </row>
    <row r="28" spans="1:13" outlineLevel="2" x14ac:dyDescent="0.25">
      <c r="A28" s="18" t="s">
        <v>33</v>
      </c>
      <c r="B28" s="73">
        <v>22000</v>
      </c>
      <c r="C28" s="16">
        <v>3</v>
      </c>
      <c r="D28" s="16">
        <v>1</v>
      </c>
      <c r="E28" s="75">
        <f>B28*C28</f>
        <v>66000</v>
      </c>
      <c r="F28" s="75">
        <f>B28*D28</f>
        <v>22000</v>
      </c>
      <c r="G28" s="77">
        <f>F28/$F$45</f>
        <v>4.0293040293040296E-2</v>
      </c>
      <c r="H28" s="19" t="str">
        <f t="shared" si="0"/>
        <v>да</v>
      </c>
      <c r="K28" s="73">
        <v>7650</v>
      </c>
    </row>
    <row r="29" spans="1:13" s="3" customFormat="1" outlineLevel="1" x14ac:dyDescent="0.25">
      <c r="A29" s="101" t="s">
        <v>117</v>
      </c>
      <c r="B29" s="73">
        <f>SUBTOTAL(9,B28:B28)</f>
        <v>22000</v>
      </c>
      <c r="C29" s="16"/>
      <c r="D29" s="16"/>
      <c r="E29" s="75"/>
      <c r="F29" s="75"/>
      <c r="G29" s="77"/>
      <c r="H29" s="19"/>
      <c r="K29" s="73"/>
    </row>
    <row r="30" spans="1:13" outlineLevel="2" x14ac:dyDescent="0.25">
      <c r="A30" s="18" t="s">
        <v>28</v>
      </c>
      <c r="B30" s="73">
        <v>12600</v>
      </c>
      <c r="C30" s="16">
        <v>3</v>
      </c>
      <c r="D30" s="16">
        <v>1</v>
      </c>
      <c r="E30" s="75">
        <f>B30*C30</f>
        <v>37800</v>
      </c>
      <c r="F30" s="75">
        <f>B30*D30</f>
        <v>12600</v>
      </c>
      <c r="G30" s="77">
        <f>F30/$F$45</f>
        <v>2.3076923076923078E-2</v>
      </c>
      <c r="H30" s="19" t="str">
        <f t="shared" si="0"/>
        <v>да</v>
      </c>
      <c r="K30" s="73">
        <v>19800</v>
      </c>
    </row>
    <row r="31" spans="1:13" outlineLevel="2" x14ac:dyDescent="0.25">
      <c r="A31" s="18" t="s">
        <v>28</v>
      </c>
      <c r="B31" s="73">
        <v>8000</v>
      </c>
      <c r="C31" s="16">
        <v>4</v>
      </c>
      <c r="D31" s="16">
        <v>2</v>
      </c>
      <c r="E31" s="75">
        <f>B31*C31</f>
        <v>32000</v>
      </c>
      <c r="F31" s="75">
        <f>B31*D31</f>
        <v>16000</v>
      </c>
      <c r="G31" s="77">
        <f>F31/$F$45</f>
        <v>2.9304029304029304E-2</v>
      </c>
      <c r="H31" s="19" t="str">
        <f t="shared" si="0"/>
        <v>да</v>
      </c>
      <c r="K31" s="73">
        <v>4680</v>
      </c>
    </row>
    <row r="32" spans="1:13" outlineLevel="2" x14ac:dyDescent="0.25">
      <c r="A32" s="18" t="s">
        <v>28</v>
      </c>
      <c r="B32" s="73">
        <v>8000</v>
      </c>
      <c r="C32" s="16">
        <v>4</v>
      </c>
      <c r="D32" s="16">
        <v>3</v>
      </c>
      <c r="E32" s="75">
        <f>B32*C32</f>
        <v>32000</v>
      </c>
      <c r="F32" s="75">
        <f>B32*D32</f>
        <v>24000</v>
      </c>
      <c r="G32" s="77">
        <f>F32/$F$45</f>
        <v>4.3956043956043959E-2</v>
      </c>
      <c r="H32" s="19" t="str">
        <f t="shared" si="0"/>
        <v>да</v>
      </c>
      <c r="K32" s="73">
        <v>4950</v>
      </c>
    </row>
    <row r="33" spans="1:13" outlineLevel="2" x14ac:dyDescent="0.25">
      <c r="A33" s="18" t="s">
        <v>28</v>
      </c>
      <c r="B33" s="73">
        <v>11000</v>
      </c>
      <c r="C33" s="16">
        <v>2</v>
      </c>
      <c r="D33" s="16">
        <v>1</v>
      </c>
      <c r="E33" s="75">
        <f>B33*C33</f>
        <v>22000</v>
      </c>
      <c r="F33" s="75">
        <f>B33*D33</f>
        <v>11000</v>
      </c>
      <c r="G33" s="77">
        <f>F33/$F$45</f>
        <v>2.0146520146520148E-2</v>
      </c>
      <c r="H33" s="19" t="str">
        <f t="shared" si="0"/>
        <v>да</v>
      </c>
      <c r="K33" s="73">
        <v>7200</v>
      </c>
    </row>
    <row r="34" spans="1:13" s="3" customFormat="1" outlineLevel="1" x14ac:dyDescent="0.25">
      <c r="A34" s="101" t="s">
        <v>118</v>
      </c>
      <c r="B34" s="73">
        <f>SUBTOTAL(9,B30:B33)</f>
        <v>39600</v>
      </c>
      <c r="C34" s="16"/>
      <c r="D34" s="16"/>
      <c r="E34" s="75"/>
      <c r="F34" s="75"/>
      <c r="G34" s="77"/>
      <c r="H34" s="19"/>
      <c r="K34" s="73"/>
    </row>
    <row r="35" spans="1:13" outlineLevel="2" x14ac:dyDescent="0.25">
      <c r="A35" s="18" t="s">
        <v>27</v>
      </c>
      <c r="B35" s="73">
        <v>4500</v>
      </c>
      <c r="C35" s="16">
        <v>5</v>
      </c>
      <c r="D35" s="16">
        <v>3</v>
      </c>
      <c r="E35" s="75">
        <f>B35*C35</f>
        <v>22500</v>
      </c>
      <c r="F35" s="75">
        <f>B35*D35</f>
        <v>13500</v>
      </c>
      <c r="G35" s="77">
        <f>F35/$F$45</f>
        <v>2.4725274725274724E-2</v>
      </c>
      <c r="H35" s="19" t="str">
        <f t="shared" si="0"/>
        <v>да</v>
      </c>
      <c r="K35" s="73">
        <v>9000</v>
      </c>
      <c r="M35" s="3"/>
    </row>
    <row r="36" spans="1:13" outlineLevel="2" x14ac:dyDescent="0.25">
      <c r="A36" s="18" t="s">
        <v>27</v>
      </c>
      <c r="B36" s="73">
        <v>5200</v>
      </c>
      <c r="C36" s="16">
        <v>5</v>
      </c>
      <c r="D36" s="16">
        <v>3</v>
      </c>
      <c r="E36" s="75">
        <f>B36*C36</f>
        <v>26000</v>
      </c>
      <c r="F36" s="75">
        <f>B36*D36</f>
        <v>15600</v>
      </c>
      <c r="G36" s="77">
        <f>F36/$F$45</f>
        <v>2.8571428571428571E-2</v>
      </c>
      <c r="H36" s="19" t="str">
        <f t="shared" si="0"/>
        <v>да</v>
      </c>
      <c r="K36" s="73">
        <v>7650</v>
      </c>
    </row>
    <row r="37" spans="1:13" outlineLevel="2" x14ac:dyDescent="0.25">
      <c r="A37" s="18" t="s">
        <v>27</v>
      </c>
      <c r="B37" s="73">
        <v>5500</v>
      </c>
      <c r="C37" s="16">
        <v>5</v>
      </c>
      <c r="D37" s="16">
        <v>4</v>
      </c>
      <c r="E37" s="75">
        <f>B37*C37</f>
        <v>27500</v>
      </c>
      <c r="F37" s="75">
        <f>B37*D37</f>
        <v>22000</v>
      </c>
      <c r="G37" s="77">
        <f>F37/$F$45</f>
        <v>4.0293040293040296E-2</v>
      </c>
      <c r="H37" s="19" t="str">
        <f t="shared" si="0"/>
        <v>да</v>
      </c>
      <c r="K37" s="73">
        <v>28800</v>
      </c>
    </row>
    <row r="38" spans="1:13" s="3" customFormat="1" outlineLevel="1" x14ac:dyDescent="0.25">
      <c r="A38" s="101" t="s">
        <v>119</v>
      </c>
      <c r="B38" s="73">
        <f>SUBTOTAL(9,B35:B37)</f>
        <v>15200</v>
      </c>
      <c r="C38" s="16"/>
      <c r="D38" s="16"/>
      <c r="E38" s="75"/>
      <c r="F38" s="75"/>
      <c r="G38" s="77"/>
      <c r="H38" s="19"/>
      <c r="K38" s="73"/>
    </row>
    <row r="39" spans="1:13" outlineLevel="2" x14ac:dyDescent="0.25">
      <c r="A39" s="18" t="s">
        <v>29</v>
      </c>
      <c r="B39" s="73">
        <v>25900</v>
      </c>
      <c r="C39" s="16">
        <v>4</v>
      </c>
      <c r="D39" s="16">
        <v>2</v>
      </c>
      <c r="E39" s="75">
        <f>B39*C39</f>
        <v>103600</v>
      </c>
      <c r="F39" s="75">
        <f>B39*D39</f>
        <v>51800</v>
      </c>
      <c r="G39" s="77">
        <f>F39/$F$45</f>
        <v>9.4871794871794868E-2</v>
      </c>
      <c r="H39" s="19" t="str">
        <f t="shared" si="0"/>
        <v>нет</v>
      </c>
      <c r="K39" s="73">
        <v>24300</v>
      </c>
    </row>
    <row r="40" spans="1:13" s="3" customFormat="1" outlineLevel="1" x14ac:dyDescent="0.25">
      <c r="A40" s="101" t="s">
        <v>120</v>
      </c>
      <c r="B40" s="73">
        <f>SUBTOTAL(9,B39:B39)</f>
        <v>25900</v>
      </c>
      <c r="C40" s="16"/>
      <c r="D40" s="16"/>
      <c r="E40" s="75"/>
      <c r="F40" s="75"/>
      <c r="G40" s="77"/>
      <c r="H40" s="19"/>
      <c r="K40" s="73"/>
    </row>
    <row r="41" spans="1:13" outlineLevel="2" x14ac:dyDescent="0.25">
      <c r="A41" s="18" t="s">
        <v>32</v>
      </c>
      <c r="B41" s="73">
        <v>8500</v>
      </c>
      <c r="C41" s="16">
        <v>10</v>
      </c>
      <c r="D41" s="16">
        <v>8</v>
      </c>
      <c r="E41" s="75">
        <f>B41*C41</f>
        <v>85000</v>
      </c>
      <c r="F41" s="75">
        <f>B41*D41</f>
        <v>68000</v>
      </c>
      <c r="G41" s="77">
        <f>F41/$F$45</f>
        <v>0.12454212454212454</v>
      </c>
      <c r="H41" s="19" t="str">
        <f t="shared" si="0"/>
        <v>нет</v>
      </c>
      <c r="K41" s="73">
        <v>7200</v>
      </c>
    </row>
    <row r="42" spans="1:13" ht="15.75" outlineLevel="2" thickBot="1" x14ac:dyDescent="0.3">
      <c r="A42" s="18" t="s">
        <v>32</v>
      </c>
      <c r="B42" s="73">
        <v>10000</v>
      </c>
      <c r="C42" s="16">
        <v>2</v>
      </c>
      <c r="D42" s="16">
        <v>1</v>
      </c>
      <c r="E42" s="75">
        <f>B42*C42</f>
        <v>20000</v>
      </c>
      <c r="F42" s="75">
        <f>B42*D42</f>
        <v>10000</v>
      </c>
      <c r="G42" s="77">
        <f>F42/$F$45</f>
        <v>1.8315018315018316E-2</v>
      </c>
      <c r="H42" s="19" t="str">
        <f t="shared" si="0"/>
        <v>да</v>
      </c>
      <c r="K42" s="74">
        <v>9900</v>
      </c>
    </row>
    <row r="43" spans="1:13" ht="15.75" outlineLevel="2" thickBot="1" x14ac:dyDescent="0.3">
      <c r="A43" s="20" t="s">
        <v>32</v>
      </c>
      <c r="B43" s="74">
        <v>8500</v>
      </c>
      <c r="C43" s="21">
        <v>3</v>
      </c>
      <c r="D43" s="21">
        <v>1</v>
      </c>
      <c r="E43" s="76">
        <f>B43*C43</f>
        <v>25500</v>
      </c>
      <c r="F43" s="76">
        <f>B43*D43</f>
        <v>8500</v>
      </c>
      <c r="G43" s="77">
        <f>F43/$F$45</f>
        <v>1.5567765567765568E-2</v>
      </c>
      <c r="H43" s="19" t="str">
        <f t="shared" si="0"/>
        <v>да</v>
      </c>
    </row>
    <row r="44" spans="1:13" s="3" customFormat="1" ht="15.75" outlineLevel="1" thickBot="1" x14ac:dyDescent="0.3">
      <c r="A44" s="105" t="s">
        <v>121</v>
      </c>
      <c r="B44" s="102">
        <f>SUBTOTAL(9,B41:B43)</f>
        <v>27000</v>
      </c>
      <c r="C44" s="103"/>
      <c r="D44" s="103"/>
      <c r="E44" s="104"/>
      <c r="F44" s="104"/>
      <c r="G44" s="82"/>
      <c r="H44" s="79"/>
    </row>
    <row r="45" spans="1:13" ht="15.75" outlineLevel="2" thickBot="1" x14ac:dyDescent="0.3">
      <c r="A45" s="126" t="s">
        <v>34</v>
      </c>
      <c r="B45" s="127"/>
      <c r="C45" s="127"/>
      <c r="D45" s="127"/>
      <c r="E45" s="28">
        <f>SUM(E22:E43)</f>
        <v>1009900</v>
      </c>
      <c r="F45" s="29">
        <f>SUM(F22:F43)</f>
        <v>546000</v>
      </c>
      <c r="G45" s="3"/>
      <c r="H45" s="3"/>
      <c r="I45">
        <f>SUM(E45+F45)</f>
        <v>1555900</v>
      </c>
    </row>
    <row r="46" spans="1:13" s="3" customFormat="1" outlineLevel="1" x14ac:dyDescent="0.25">
      <c r="A46" s="107" t="s">
        <v>122</v>
      </c>
      <c r="B46" s="106">
        <f>SUBTOTAL(9,B45:B45)</f>
        <v>0</v>
      </c>
      <c r="C46" s="106"/>
      <c r="D46" s="106"/>
      <c r="E46" s="83"/>
      <c r="F46" s="84"/>
      <c r="L46" s="108"/>
    </row>
    <row r="47" spans="1:13" s="3" customFormat="1" x14ac:dyDescent="0.25">
      <c r="A47" s="107" t="s">
        <v>20</v>
      </c>
      <c r="B47" s="106">
        <f>SUBTOTAL(9,B22:B44)</f>
        <v>264700</v>
      </c>
      <c r="C47" s="106"/>
      <c r="D47" s="106"/>
      <c r="E47" s="83"/>
      <c r="F47" s="84"/>
    </row>
    <row r="48" spans="1:13" x14ac:dyDescent="0.25">
      <c r="G48" s="3"/>
      <c r="H48" s="3"/>
    </row>
    <row r="49" spans="1:12" x14ac:dyDescent="0.25">
      <c r="A49" s="123" t="s">
        <v>62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x14ac:dyDescent="0.25">
      <c r="L50" s="3">
        <f>COUNTIF(G22:G43,"&gt;5%")</f>
        <v>5</v>
      </c>
    </row>
    <row r="51" spans="1:12" x14ac:dyDescent="0.25">
      <c r="A51" s="37" t="s">
        <v>57</v>
      </c>
      <c r="B51" s="38" t="s">
        <v>58</v>
      </c>
      <c r="K51" s="3">
        <f>COUNTIF(G22:G43,"&gt;5%")</f>
        <v>5</v>
      </c>
    </row>
    <row r="52" spans="1:12" x14ac:dyDescent="0.25">
      <c r="A52" s="17" t="s">
        <v>59</v>
      </c>
      <c r="B52" s="110">
        <f>MIN(F22:F43)</f>
        <v>8500</v>
      </c>
    </row>
    <row r="53" spans="1:12" x14ac:dyDescent="0.25">
      <c r="A53" s="17" t="s">
        <v>60</v>
      </c>
      <c r="B53" s="110">
        <f>MAX(F22:F43)</f>
        <v>180000</v>
      </c>
    </row>
    <row r="54" spans="1:12" x14ac:dyDescent="0.25">
      <c r="A54" s="17" t="s">
        <v>61</v>
      </c>
      <c r="B54" s="110">
        <f>AVERAGE(F22:F43)</f>
        <v>34125</v>
      </c>
    </row>
    <row r="56" spans="1:12" x14ac:dyDescent="0.25">
      <c r="A56" s="36"/>
    </row>
    <row r="57" spans="1:12" ht="15.75" thickBot="1" x14ac:dyDescent="0.3">
      <c r="A57" s="3" t="s">
        <v>63</v>
      </c>
    </row>
    <row r="58" spans="1:12" ht="15.75" thickBot="1" x14ac:dyDescent="0.3">
      <c r="A58" s="112" t="s">
        <v>123</v>
      </c>
      <c r="B58" s="112"/>
      <c r="C58" s="112"/>
      <c r="D58" s="112"/>
      <c r="E58" s="112"/>
      <c r="F58" s="113">
        <f>COUNTIF(G22:G43,"&gt;5%")</f>
        <v>5</v>
      </c>
      <c r="G58" s="112"/>
      <c r="H58" s="112"/>
      <c r="I58" s="85"/>
      <c r="J58" s="85"/>
      <c r="K58" s="80"/>
    </row>
    <row r="59" spans="1:12" ht="15" customHeight="1" thickBot="1" x14ac:dyDescent="0.3">
      <c r="A59" s="124" t="s">
        <v>124</v>
      </c>
      <c r="B59" s="124"/>
      <c r="C59" s="124"/>
      <c r="D59" s="124"/>
      <c r="E59" s="124"/>
      <c r="F59" s="114">
        <f>COUNTIF(E22:E43, "&lt;50000")</f>
        <v>10</v>
      </c>
      <c r="G59" s="111"/>
      <c r="H59" s="111"/>
      <c r="I59" s="85"/>
      <c r="J59" s="86"/>
      <c r="K59" s="70"/>
    </row>
    <row r="60" spans="1:12" ht="15" customHeight="1" thickBot="1" x14ac:dyDescent="0.3">
      <c r="A60" s="124" t="s">
        <v>125</v>
      </c>
      <c r="B60" s="124"/>
      <c r="C60" s="124"/>
      <c r="D60" s="124"/>
      <c r="E60" s="124"/>
      <c r="F60" s="114">
        <f>SUMIF(G22:G43,"&gt;5%",F22:F43)</f>
        <v>363800</v>
      </c>
      <c r="G60" s="111"/>
      <c r="H60" s="111"/>
      <c r="I60" s="85"/>
      <c r="J60" s="86"/>
      <c r="K60" s="81"/>
    </row>
    <row r="61" spans="1:12" ht="15" customHeight="1" thickBot="1" x14ac:dyDescent="0.3">
      <c r="A61" s="125" t="s">
        <v>126</v>
      </c>
      <c r="B61" s="125"/>
      <c r="C61" s="125"/>
      <c r="D61" s="125"/>
      <c r="E61" s="125"/>
      <c r="F61" s="114">
        <f>SUMIF(E22:E43,"&lt;50000")</f>
        <v>277300</v>
      </c>
      <c r="G61" s="95"/>
      <c r="H61" s="95"/>
      <c r="I61" s="92"/>
      <c r="J61" s="93"/>
      <c r="K61" s="81"/>
    </row>
    <row r="62" spans="1:12" x14ac:dyDescent="0.25">
      <c r="A62" s="87"/>
      <c r="B62" s="88"/>
      <c r="C62" s="89"/>
      <c r="D62" s="89"/>
      <c r="E62" s="90"/>
      <c r="F62" s="90"/>
      <c r="G62" s="91"/>
      <c r="H62" s="92"/>
      <c r="I62" s="85"/>
      <c r="J62" s="85"/>
      <c r="K62" s="81"/>
    </row>
    <row r="63" spans="1:12" x14ac:dyDescent="0.25">
      <c r="A63" s="87"/>
      <c r="B63" s="88"/>
      <c r="C63" s="89"/>
      <c r="D63" s="89"/>
      <c r="E63" s="90"/>
      <c r="F63" s="90"/>
      <c r="G63" s="91"/>
      <c r="H63" s="92"/>
      <c r="I63" s="85"/>
      <c r="J63" s="94"/>
      <c r="K63" s="81"/>
    </row>
    <row r="64" spans="1:12" x14ac:dyDescent="0.25">
      <c r="A64" s="87"/>
      <c r="B64" s="88"/>
      <c r="C64" s="89"/>
      <c r="D64" s="89"/>
      <c r="E64" s="90"/>
      <c r="F64" s="90"/>
      <c r="G64" s="91"/>
      <c r="H64" s="92"/>
      <c r="I64" s="85"/>
      <c r="J64" s="85"/>
      <c r="K64" s="81"/>
    </row>
    <row r="65" spans="1:11" x14ac:dyDescent="0.25">
      <c r="A65" s="87"/>
      <c r="B65" s="88"/>
      <c r="C65" s="89"/>
      <c r="D65" s="89"/>
      <c r="E65" s="90"/>
      <c r="F65" s="90"/>
      <c r="G65" s="91"/>
      <c r="H65" s="92"/>
      <c r="I65" s="85"/>
      <c r="J65" s="85"/>
      <c r="K65" s="81"/>
    </row>
    <row r="66" spans="1:11" x14ac:dyDescent="0.25">
      <c r="A66" s="87"/>
      <c r="B66" s="88"/>
      <c r="C66" s="89"/>
      <c r="D66" s="89"/>
      <c r="E66" s="90"/>
      <c r="F66" s="90"/>
      <c r="G66" s="91"/>
      <c r="H66" s="92"/>
      <c r="I66" s="85"/>
      <c r="J66" s="85"/>
      <c r="K66" s="81"/>
    </row>
    <row r="67" spans="1:11" x14ac:dyDescent="0.25">
      <c r="A67" s="87"/>
      <c r="B67" s="88"/>
      <c r="C67" s="89"/>
      <c r="D67" s="89"/>
      <c r="E67" s="90"/>
      <c r="F67" s="90"/>
      <c r="G67" s="91"/>
      <c r="H67" s="92"/>
      <c r="I67" s="85"/>
      <c r="J67" s="85"/>
      <c r="K67" s="81"/>
    </row>
    <row r="68" spans="1:11" x14ac:dyDescent="0.25">
      <c r="A68" s="87"/>
      <c r="B68" s="88"/>
      <c r="C68" s="89"/>
      <c r="D68" s="89"/>
      <c r="E68" s="90"/>
      <c r="F68" s="90"/>
      <c r="G68" s="91"/>
      <c r="H68" s="92"/>
      <c r="I68" s="85"/>
      <c r="J68" s="85"/>
      <c r="K68" s="81"/>
    </row>
    <row r="69" spans="1:11" x14ac:dyDescent="0.25">
      <c r="A69" s="87"/>
      <c r="B69" s="88"/>
      <c r="C69" s="89"/>
      <c r="D69" s="89"/>
      <c r="E69" s="90"/>
      <c r="F69" s="90"/>
      <c r="G69" s="91"/>
      <c r="H69" s="92"/>
      <c r="I69" s="85"/>
      <c r="J69" s="85"/>
      <c r="K69" s="81"/>
    </row>
    <row r="70" spans="1:11" x14ac:dyDescent="0.25">
      <c r="A70" s="87"/>
      <c r="B70" s="88"/>
      <c r="C70" s="89"/>
      <c r="D70" s="89"/>
      <c r="E70" s="90"/>
      <c r="F70" s="90"/>
      <c r="G70" s="91"/>
      <c r="H70" s="92"/>
      <c r="I70" s="85"/>
      <c r="J70" s="85"/>
      <c r="K70" s="81"/>
    </row>
    <row r="71" spans="1:11" x14ac:dyDescent="0.25">
      <c r="A71" s="87"/>
      <c r="B71" s="88"/>
      <c r="C71" s="89"/>
      <c r="D71" s="89"/>
      <c r="E71" s="90"/>
      <c r="F71" s="90"/>
      <c r="G71" s="91"/>
      <c r="H71" s="92"/>
      <c r="I71" s="85"/>
      <c r="J71" s="85"/>
      <c r="K71" s="81"/>
    </row>
    <row r="72" spans="1:11" x14ac:dyDescent="0.25">
      <c r="A72" s="87"/>
      <c r="B72" s="88"/>
      <c r="C72" s="89"/>
      <c r="D72" s="89"/>
      <c r="E72" s="90"/>
      <c r="F72" s="90"/>
      <c r="G72" s="91"/>
      <c r="H72" s="92"/>
      <c r="I72" s="85"/>
      <c r="J72" s="85"/>
      <c r="K72" s="81"/>
    </row>
    <row r="73" spans="1:11" x14ac:dyDescent="0.25">
      <c r="A73" s="87"/>
      <c r="B73" s="88"/>
      <c r="C73" s="89"/>
      <c r="D73" s="89"/>
      <c r="E73" s="90"/>
      <c r="F73" s="90"/>
      <c r="G73" s="91"/>
      <c r="H73" s="92"/>
      <c r="I73" s="85"/>
      <c r="J73" s="85"/>
      <c r="K73" s="81"/>
    </row>
    <row r="74" spans="1:11" x14ac:dyDescent="0.25">
      <c r="A74" s="87"/>
      <c r="B74" s="88"/>
      <c r="C74" s="89"/>
      <c r="D74" s="89"/>
      <c r="E74" s="90"/>
      <c r="F74" s="90"/>
      <c r="G74" s="91"/>
      <c r="H74" s="92"/>
      <c r="I74" s="85"/>
      <c r="J74" s="85"/>
      <c r="K74" s="81"/>
    </row>
    <row r="75" spans="1:11" x14ac:dyDescent="0.25">
      <c r="A75" s="87"/>
      <c r="B75" s="88"/>
      <c r="C75" s="89"/>
      <c r="D75" s="89"/>
      <c r="E75" s="90"/>
      <c r="F75" s="90"/>
      <c r="G75" s="91"/>
      <c r="H75" s="92"/>
      <c r="I75" s="85"/>
      <c r="J75" s="85"/>
      <c r="K75" s="81"/>
    </row>
    <row r="76" spans="1:11" x14ac:dyDescent="0.25">
      <c r="A76" s="87"/>
      <c r="B76" s="88"/>
      <c r="C76" s="89"/>
      <c r="D76" s="89"/>
      <c r="E76" s="90"/>
      <c r="F76" s="90"/>
      <c r="G76" s="91"/>
      <c r="H76" s="92"/>
      <c r="I76" s="85"/>
      <c r="J76" s="85"/>
      <c r="K76" s="80"/>
    </row>
    <row r="77" spans="1:11" x14ac:dyDescent="0.25">
      <c r="A77" s="132"/>
      <c r="B77" s="132"/>
      <c r="C77" s="132"/>
      <c r="D77" s="132"/>
      <c r="E77" s="92"/>
      <c r="F77" s="96"/>
      <c r="G77" s="85"/>
      <c r="H77" s="85"/>
      <c r="I77" s="85"/>
      <c r="J77" s="85"/>
      <c r="K77" s="80"/>
    </row>
    <row r="78" spans="1:11" x14ac:dyDescent="0.25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0"/>
    </row>
  </sheetData>
  <sortState ref="A17:K36">
    <sortCondition ref="A20"/>
  </sortState>
  <mergeCells count="21">
    <mergeCell ref="A77:D77"/>
    <mergeCell ref="A49:L49"/>
    <mergeCell ref="A11:L11"/>
    <mergeCell ref="A12:L12"/>
    <mergeCell ref="A13:L13"/>
    <mergeCell ref="A14:L14"/>
    <mergeCell ref="A15:L15"/>
    <mergeCell ref="A59:E59"/>
    <mergeCell ref="A60:E60"/>
    <mergeCell ref="A61:E61"/>
    <mergeCell ref="A2:L2"/>
    <mergeCell ref="A3:L3"/>
    <mergeCell ref="A5:L5"/>
    <mergeCell ref="A6:L6"/>
    <mergeCell ref="A45:D45"/>
    <mergeCell ref="A4:L4"/>
    <mergeCell ref="A8:L8"/>
    <mergeCell ref="A7:L7"/>
    <mergeCell ref="A9:L9"/>
    <mergeCell ref="A10:L10"/>
    <mergeCell ref="A17:H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2"/>
  <sheetViews>
    <sheetView topLeftCell="A4" workbookViewId="0">
      <selection activeCell="L108" sqref="L108:R192"/>
    </sheetView>
  </sheetViews>
  <sheetFormatPr defaultRowHeight="15" x14ac:dyDescent="0.25"/>
  <cols>
    <col min="1" max="1" width="13" customWidth="1"/>
    <col min="2" max="2" width="22.140625" customWidth="1"/>
    <col min="3" max="5" width="15.5703125" customWidth="1"/>
    <col min="6" max="6" width="13.7109375" customWidth="1"/>
    <col min="7" max="7" width="15.5703125" customWidth="1"/>
    <col min="11" max="11" width="29.42578125" customWidth="1"/>
    <col min="12" max="12" width="14.7109375" customWidth="1"/>
    <col min="13" max="13" width="26.28515625" customWidth="1"/>
    <col min="14" max="14" width="16.42578125" customWidth="1"/>
    <col min="15" max="15" width="14.5703125" customWidth="1"/>
    <col min="16" max="16" width="11.5703125" customWidth="1"/>
    <col min="17" max="17" width="13.7109375" customWidth="1"/>
    <col min="18" max="18" width="13.42578125" customWidth="1"/>
  </cols>
  <sheetData>
    <row r="1" spans="1:7" ht="18" x14ac:dyDescent="0.25">
      <c r="A1" s="52" t="s">
        <v>81</v>
      </c>
      <c r="B1" s="3"/>
      <c r="C1" s="3"/>
      <c r="D1" s="3"/>
      <c r="E1" s="3"/>
      <c r="F1" s="3"/>
      <c r="G1" s="3"/>
    </row>
    <row r="2" spans="1:7" ht="18" x14ac:dyDescent="0.25">
      <c r="A2" s="53"/>
      <c r="B2" s="53"/>
      <c r="C2" s="53"/>
      <c r="D2" s="53"/>
      <c r="E2" s="53"/>
      <c r="F2" s="53"/>
      <c r="G2" s="53"/>
    </row>
    <row r="3" spans="1:7" s="3" customFormat="1" ht="18" x14ac:dyDescent="0.25">
      <c r="A3" s="3" t="s">
        <v>92</v>
      </c>
      <c r="B3" s="53"/>
      <c r="C3" s="53"/>
      <c r="D3" s="53"/>
      <c r="E3" s="53"/>
      <c r="F3" s="53"/>
      <c r="G3" s="53"/>
    </row>
    <row r="4" spans="1:7" s="3" customFormat="1" ht="18" x14ac:dyDescent="0.25">
      <c r="A4" s="3" t="s">
        <v>95</v>
      </c>
      <c r="B4" s="53"/>
      <c r="C4" s="53"/>
      <c r="D4" s="53"/>
      <c r="E4" s="53"/>
      <c r="F4" s="53"/>
      <c r="G4" s="53"/>
    </row>
    <row r="5" spans="1:7" s="3" customFormat="1" ht="18" x14ac:dyDescent="0.25">
      <c r="A5" s="3" t="s">
        <v>93</v>
      </c>
      <c r="B5" s="53"/>
      <c r="C5" s="53"/>
      <c r="D5" s="53"/>
      <c r="E5" s="53"/>
      <c r="F5" s="53"/>
      <c r="G5" s="53"/>
    </row>
    <row r="6" spans="1:7" s="3" customFormat="1" ht="18" x14ac:dyDescent="0.25">
      <c r="A6" s="3" t="s">
        <v>96</v>
      </c>
      <c r="B6" s="53"/>
      <c r="C6" s="53"/>
      <c r="D6" s="53"/>
      <c r="E6" s="53"/>
      <c r="F6" s="53"/>
      <c r="G6" s="53"/>
    </row>
    <row r="7" spans="1:7" s="3" customFormat="1" ht="18" x14ac:dyDescent="0.25">
      <c r="A7" s="3" t="s">
        <v>97</v>
      </c>
      <c r="B7" s="53"/>
      <c r="C7" s="53"/>
      <c r="D7" s="53"/>
      <c r="E7" s="53"/>
      <c r="F7" s="53"/>
      <c r="G7" s="53"/>
    </row>
    <row r="8" spans="1:7" s="3" customFormat="1" ht="18" x14ac:dyDescent="0.25">
      <c r="A8" s="3" t="s">
        <v>94</v>
      </c>
      <c r="B8" s="53"/>
      <c r="C8" s="53"/>
      <c r="D8" s="53"/>
      <c r="E8" s="53"/>
      <c r="F8" s="53"/>
      <c r="G8" s="53"/>
    </row>
    <row r="9" spans="1:7" s="3" customFormat="1" ht="18.75" thickBot="1" x14ac:dyDescent="0.3">
      <c r="B9" s="53"/>
      <c r="C9" s="53"/>
      <c r="D9" s="53"/>
      <c r="E9" s="53"/>
      <c r="F9" s="53"/>
      <c r="G9" s="53"/>
    </row>
    <row r="10" spans="1:7" ht="45.75" thickBot="1" x14ac:dyDescent="0.3">
      <c r="A10" s="59" t="s">
        <v>0</v>
      </c>
      <c r="B10" s="60" t="s">
        <v>11</v>
      </c>
      <c r="C10" s="60" t="s">
        <v>1</v>
      </c>
      <c r="D10" s="60" t="s">
        <v>2</v>
      </c>
      <c r="E10" s="60" t="s">
        <v>3</v>
      </c>
      <c r="F10" s="60" t="s">
        <v>4</v>
      </c>
      <c r="G10" s="61" t="s">
        <v>5</v>
      </c>
    </row>
    <row r="11" spans="1:7" x14ac:dyDescent="0.25">
      <c r="A11" s="54">
        <v>39896</v>
      </c>
      <c r="B11" s="55" t="s">
        <v>14</v>
      </c>
      <c r="C11" s="56" t="s">
        <v>6</v>
      </c>
      <c r="D11" s="57">
        <v>1</v>
      </c>
      <c r="E11" s="54">
        <v>39935</v>
      </c>
      <c r="F11" s="57">
        <v>4</v>
      </c>
      <c r="G11" s="58">
        <v>6000</v>
      </c>
    </row>
    <row r="12" spans="1:7" x14ac:dyDescent="0.25">
      <c r="A12" s="43">
        <v>39895</v>
      </c>
      <c r="B12" s="4" t="s">
        <v>14</v>
      </c>
      <c r="C12" s="44" t="s">
        <v>6</v>
      </c>
      <c r="D12" s="45">
        <v>4</v>
      </c>
      <c r="E12" s="43">
        <v>39934</v>
      </c>
      <c r="F12" s="45">
        <v>4</v>
      </c>
      <c r="G12" s="46">
        <v>6000</v>
      </c>
    </row>
    <row r="13" spans="1:7" x14ac:dyDescent="0.25">
      <c r="A13" s="43">
        <v>39896</v>
      </c>
      <c r="B13" s="4" t="s">
        <v>14</v>
      </c>
      <c r="C13" s="44" t="s">
        <v>7</v>
      </c>
      <c r="D13" s="45">
        <v>2</v>
      </c>
      <c r="E13" s="43">
        <v>39935</v>
      </c>
      <c r="F13" s="45">
        <v>4</v>
      </c>
      <c r="G13" s="46">
        <v>4800</v>
      </c>
    </row>
    <row r="14" spans="1:7" x14ac:dyDescent="0.25">
      <c r="A14" s="43">
        <v>39944</v>
      </c>
      <c r="B14" s="4" t="s">
        <v>14</v>
      </c>
      <c r="C14" s="44" t="s">
        <v>6</v>
      </c>
      <c r="D14" s="45">
        <v>5</v>
      </c>
      <c r="E14" s="43">
        <v>40031</v>
      </c>
      <c r="F14" s="45">
        <v>5</v>
      </c>
      <c r="G14" s="46">
        <v>7500</v>
      </c>
    </row>
    <row r="15" spans="1:7" x14ac:dyDescent="0.25">
      <c r="A15" s="43">
        <v>39895</v>
      </c>
      <c r="B15" s="4" t="s">
        <v>14</v>
      </c>
      <c r="C15" s="44" t="s">
        <v>8</v>
      </c>
      <c r="D15" s="45">
        <v>10</v>
      </c>
      <c r="E15" s="43">
        <v>39934</v>
      </c>
      <c r="F15" s="45">
        <v>4</v>
      </c>
      <c r="G15" s="46">
        <v>8000</v>
      </c>
    </row>
    <row r="16" spans="1:7" x14ac:dyDescent="0.25">
      <c r="A16" s="43">
        <v>39895</v>
      </c>
      <c r="B16" s="4" t="s">
        <v>14</v>
      </c>
      <c r="C16" s="44" t="s">
        <v>9</v>
      </c>
      <c r="D16" s="45">
        <v>3</v>
      </c>
      <c r="E16" s="43">
        <v>39934</v>
      </c>
      <c r="F16" s="45">
        <v>2</v>
      </c>
      <c r="G16" s="46">
        <v>3400</v>
      </c>
    </row>
    <row r="17" spans="1:7" x14ac:dyDescent="0.25">
      <c r="A17" s="43">
        <v>39896</v>
      </c>
      <c r="B17" s="4" t="s">
        <v>14</v>
      </c>
      <c r="C17" s="44" t="s">
        <v>9</v>
      </c>
      <c r="D17" s="45">
        <v>2</v>
      </c>
      <c r="E17" s="43">
        <v>38479</v>
      </c>
      <c r="F17" s="45">
        <v>3</v>
      </c>
      <c r="G17" s="46">
        <v>5100</v>
      </c>
    </row>
    <row r="18" spans="1:7" x14ac:dyDescent="0.25">
      <c r="A18" s="43">
        <v>39895</v>
      </c>
      <c r="B18" s="4" t="s">
        <v>15</v>
      </c>
      <c r="C18" s="44" t="s">
        <v>9</v>
      </c>
      <c r="D18" s="45">
        <v>7</v>
      </c>
      <c r="E18" s="43">
        <v>39934</v>
      </c>
      <c r="F18" s="45">
        <v>4</v>
      </c>
      <c r="G18" s="46">
        <v>6800</v>
      </c>
    </row>
    <row r="19" spans="1:7" x14ac:dyDescent="0.25">
      <c r="A19" s="43">
        <v>39896</v>
      </c>
      <c r="B19" s="4" t="s">
        <v>15</v>
      </c>
      <c r="C19" s="44" t="s">
        <v>8</v>
      </c>
      <c r="D19" s="45">
        <v>5</v>
      </c>
      <c r="E19" s="43">
        <v>38479</v>
      </c>
      <c r="F19" s="45">
        <v>3</v>
      </c>
      <c r="G19" s="46">
        <v>6000</v>
      </c>
    </row>
    <row r="20" spans="1:7" x14ac:dyDescent="0.25">
      <c r="A20" s="43">
        <v>39895</v>
      </c>
      <c r="B20" s="4" t="s">
        <v>15</v>
      </c>
      <c r="C20" s="44" t="s">
        <v>9</v>
      </c>
      <c r="D20" s="45">
        <v>6</v>
      </c>
      <c r="E20" s="43">
        <v>39934</v>
      </c>
      <c r="F20" s="45">
        <v>4</v>
      </c>
      <c r="G20" s="46">
        <v>6800</v>
      </c>
    </row>
    <row r="21" spans="1:7" x14ac:dyDescent="0.25">
      <c r="A21" s="43">
        <v>39944</v>
      </c>
      <c r="B21" s="4" t="s">
        <v>18</v>
      </c>
      <c r="C21" s="44" t="s">
        <v>6</v>
      </c>
      <c r="D21" s="45">
        <v>3</v>
      </c>
      <c r="E21" s="43">
        <v>40058</v>
      </c>
      <c r="F21" s="45">
        <v>3</v>
      </c>
      <c r="G21" s="46">
        <v>4500</v>
      </c>
    </row>
    <row r="22" spans="1:7" x14ac:dyDescent="0.25">
      <c r="A22" s="43">
        <v>39895</v>
      </c>
      <c r="B22" s="4" t="s">
        <v>12</v>
      </c>
      <c r="C22" s="44" t="s">
        <v>7</v>
      </c>
      <c r="D22" s="45">
        <v>2</v>
      </c>
      <c r="E22" s="43">
        <v>39934</v>
      </c>
      <c r="F22" s="45">
        <v>3</v>
      </c>
      <c r="G22" s="46">
        <v>3600</v>
      </c>
    </row>
    <row r="23" spans="1:7" x14ac:dyDescent="0.25">
      <c r="A23" s="43">
        <v>39895</v>
      </c>
      <c r="B23" s="4" t="s">
        <v>12</v>
      </c>
      <c r="C23" s="44" t="s">
        <v>9</v>
      </c>
      <c r="D23" s="45">
        <v>2</v>
      </c>
      <c r="E23" s="43">
        <v>39934</v>
      </c>
      <c r="F23" s="45">
        <v>4</v>
      </c>
      <c r="G23" s="46">
        <v>6800</v>
      </c>
    </row>
    <row r="24" spans="1:7" x14ac:dyDescent="0.25">
      <c r="A24" s="43">
        <v>39896</v>
      </c>
      <c r="B24" s="4" t="s">
        <v>12</v>
      </c>
      <c r="C24" s="44" t="s">
        <v>10</v>
      </c>
      <c r="D24" s="45">
        <v>2</v>
      </c>
      <c r="E24" s="43">
        <v>38479</v>
      </c>
      <c r="F24" s="45">
        <v>3</v>
      </c>
      <c r="G24" s="46">
        <v>4200</v>
      </c>
    </row>
    <row r="25" spans="1:7" x14ac:dyDescent="0.25">
      <c r="A25" s="43">
        <v>39896</v>
      </c>
      <c r="B25" s="4" t="s">
        <v>12</v>
      </c>
      <c r="C25" s="44" t="s">
        <v>8</v>
      </c>
      <c r="D25" s="45">
        <v>4</v>
      </c>
      <c r="E25" s="43">
        <v>38479</v>
      </c>
      <c r="F25" s="45">
        <v>3</v>
      </c>
      <c r="G25" s="46">
        <v>6000</v>
      </c>
    </row>
    <row r="26" spans="1:7" x14ac:dyDescent="0.25">
      <c r="A26" s="43">
        <v>39895</v>
      </c>
      <c r="B26" s="4" t="s">
        <v>12</v>
      </c>
      <c r="C26" s="44" t="s">
        <v>9</v>
      </c>
      <c r="D26" s="45">
        <v>5</v>
      </c>
      <c r="E26" s="43">
        <v>39934</v>
      </c>
      <c r="F26" s="45">
        <v>2</v>
      </c>
      <c r="G26" s="46">
        <v>3400</v>
      </c>
    </row>
    <row r="27" spans="1:7" x14ac:dyDescent="0.25">
      <c r="A27" s="43">
        <v>39944</v>
      </c>
      <c r="B27" s="4" t="s">
        <v>12</v>
      </c>
      <c r="C27" s="44" t="s">
        <v>8</v>
      </c>
      <c r="D27" s="45">
        <v>5</v>
      </c>
      <c r="E27" s="43">
        <v>39969</v>
      </c>
      <c r="F27" s="45">
        <v>13</v>
      </c>
      <c r="G27" s="46">
        <v>26000</v>
      </c>
    </row>
    <row r="28" spans="1:7" x14ac:dyDescent="0.25">
      <c r="A28" s="43">
        <v>39896</v>
      </c>
      <c r="B28" s="4" t="s">
        <v>12</v>
      </c>
      <c r="C28" s="44" t="s">
        <v>7</v>
      </c>
      <c r="D28" s="45">
        <v>4</v>
      </c>
      <c r="E28" s="43">
        <v>39935</v>
      </c>
      <c r="F28" s="45">
        <v>4</v>
      </c>
      <c r="G28" s="46">
        <v>4800</v>
      </c>
    </row>
    <row r="29" spans="1:7" x14ac:dyDescent="0.25">
      <c r="A29" s="43">
        <v>39896</v>
      </c>
      <c r="B29" s="4" t="s">
        <v>12</v>
      </c>
      <c r="C29" s="44" t="s">
        <v>9</v>
      </c>
      <c r="D29" s="45">
        <v>2</v>
      </c>
      <c r="E29" s="43">
        <v>38479</v>
      </c>
      <c r="F29" s="45">
        <v>3</v>
      </c>
      <c r="G29" s="46">
        <v>5100</v>
      </c>
    </row>
    <row r="30" spans="1:7" x14ac:dyDescent="0.25">
      <c r="A30" s="43">
        <v>39896</v>
      </c>
      <c r="B30" s="4" t="s">
        <v>19</v>
      </c>
      <c r="C30" s="44" t="s">
        <v>7</v>
      </c>
      <c r="D30" s="45">
        <v>5</v>
      </c>
      <c r="E30" s="43">
        <v>39935</v>
      </c>
      <c r="F30" s="45">
        <v>4</v>
      </c>
      <c r="G30" s="46">
        <v>4800</v>
      </c>
    </row>
    <row r="31" spans="1:7" x14ac:dyDescent="0.25">
      <c r="A31" s="43">
        <v>39896</v>
      </c>
      <c r="B31" s="4" t="s">
        <v>16</v>
      </c>
      <c r="C31" s="44" t="s">
        <v>10</v>
      </c>
      <c r="D31" s="45">
        <v>4</v>
      </c>
      <c r="E31" s="43">
        <v>39935</v>
      </c>
      <c r="F31" s="45">
        <v>4</v>
      </c>
      <c r="G31" s="46">
        <v>5600</v>
      </c>
    </row>
    <row r="32" spans="1:7" x14ac:dyDescent="0.25">
      <c r="A32" s="43">
        <v>39896</v>
      </c>
      <c r="B32" s="4" t="s">
        <v>16</v>
      </c>
      <c r="C32" s="44" t="s">
        <v>8</v>
      </c>
      <c r="D32" s="45">
        <v>1</v>
      </c>
      <c r="E32" s="43">
        <v>39935</v>
      </c>
      <c r="F32" s="45">
        <v>4</v>
      </c>
      <c r="G32" s="46">
        <v>8000</v>
      </c>
    </row>
    <row r="33" spans="1:18" x14ac:dyDescent="0.25">
      <c r="A33" s="43">
        <v>39944</v>
      </c>
      <c r="B33" s="4" t="s">
        <v>17</v>
      </c>
      <c r="C33" s="44" t="s">
        <v>7</v>
      </c>
      <c r="D33" s="45">
        <v>1</v>
      </c>
      <c r="E33" s="43">
        <v>39965</v>
      </c>
      <c r="F33" s="45">
        <v>7</v>
      </c>
      <c r="G33" s="46">
        <v>8400</v>
      </c>
    </row>
    <row r="34" spans="1:18" x14ac:dyDescent="0.25">
      <c r="A34" s="43">
        <v>39895</v>
      </c>
      <c r="B34" s="4" t="s">
        <v>13</v>
      </c>
      <c r="C34" s="44" t="s">
        <v>8</v>
      </c>
      <c r="D34" s="45">
        <v>1</v>
      </c>
      <c r="E34" s="43">
        <v>39934</v>
      </c>
      <c r="F34" s="45">
        <v>4</v>
      </c>
      <c r="G34" s="46">
        <v>8000</v>
      </c>
    </row>
    <row r="35" spans="1:18" x14ac:dyDescent="0.25">
      <c r="A35" s="43">
        <v>39896</v>
      </c>
      <c r="B35" s="4" t="s">
        <v>13</v>
      </c>
      <c r="C35" s="44" t="s">
        <v>6</v>
      </c>
      <c r="D35" s="45">
        <v>1</v>
      </c>
      <c r="E35" s="43">
        <v>39935</v>
      </c>
      <c r="F35" s="45">
        <v>4</v>
      </c>
      <c r="G35" s="46">
        <v>6000</v>
      </c>
    </row>
    <row r="36" spans="1:18" x14ac:dyDescent="0.25">
      <c r="A36" s="43">
        <v>39896</v>
      </c>
      <c r="B36" s="4" t="s">
        <v>13</v>
      </c>
      <c r="C36" s="44" t="s">
        <v>10</v>
      </c>
      <c r="D36" s="45">
        <v>4</v>
      </c>
      <c r="E36" s="43">
        <v>39935</v>
      </c>
      <c r="F36" s="45">
        <v>4</v>
      </c>
      <c r="G36" s="46">
        <v>5600</v>
      </c>
    </row>
    <row r="37" spans="1:18" x14ac:dyDescent="0.25">
      <c r="A37" s="43">
        <v>39895</v>
      </c>
      <c r="B37" s="4" t="s">
        <v>13</v>
      </c>
      <c r="C37" s="44" t="s">
        <v>7</v>
      </c>
      <c r="D37" s="45">
        <v>3</v>
      </c>
      <c r="E37" s="43">
        <v>39934</v>
      </c>
      <c r="F37" s="45">
        <v>4</v>
      </c>
      <c r="G37" s="46">
        <v>4800</v>
      </c>
    </row>
    <row r="38" spans="1:18" x14ac:dyDescent="0.25">
      <c r="A38" s="43">
        <v>39896</v>
      </c>
      <c r="B38" s="4" t="s">
        <v>13</v>
      </c>
      <c r="C38" s="44" t="s">
        <v>7</v>
      </c>
      <c r="D38" s="45">
        <v>4</v>
      </c>
      <c r="E38" s="43">
        <v>38479</v>
      </c>
      <c r="F38" s="45">
        <v>3</v>
      </c>
      <c r="G38" s="46">
        <v>3600</v>
      </c>
    </row>
    <row r="39" spans="1:18" x14ac:dyDescent="0.25">
      <c r="A39" s="3"/>
      <c r="B39" s="3"/>
      <c r="C39" s="3"/>
      <c r="D39" s="3"/>
      <c r="E39" s="3"/>
      <c r="F39" s="3"/>
      <c r="G39" s="3"/>
      <c r="L39" t="s">
        <v>127</v>
      </c>
    </row>
    <row r="40" spans="1:18" ht="14.25" customHeight="1" thickBot="1" x14ac:dyDescent="0.3"/>
    <row r="41" spans="1:18" ht="45.75" customHeight="1" thickBot="1" x14ac:dyDescent="0.3">
      <c r="L41" s="59" t="s">
        <v>0</v>
      </c>
      <c r="M41" s="60" t="s">
        <v>11</v>
      </c>
      <c r="N41" s="60" t="s">
        <v>1</v>
      </c>
      <c r="O41" s="60" t="s">
        <v>2</v>
      </c>
      <c r="P41" s="60" t="s">
        <v>3</v>
      </c>
      <c r="Q41" s="60" t="s">
        <v>4</v>
      </c>
      <c r="R41" s="61" t="s">
        <v>5</v>
      </c>
    </row>
    <row r="42" spans="1:18" ht="15.75" customHeight="1" x14ac:dyDescent="0.25">
      <c r="L42" s="54">
        <v>39896</v>
      </c>
      <c r="M42" s="55" t="s">
        <v>14</v>
      </c>
      <c r="N42" s="56" t="s">
        <v>6</v>
      </c>
      <c r="O42" s="57">
        <v>1</v>
      </c>
      <c r="P42" s="54">
        <v>39935</v>
      </c>
      <c r="Q42" s="57">
        <v>4</v>
      </c>
      <c r="R42" s="58">
        <v>6000</v>
      </c>
    </row>
    <row r="43" spans="1:18" ht="15.75" customHeight="1" x14ac:dyDescent="0.25">
      <c r="L43" s="43">
        <v>39896</v>
      </c>
      <c r="M43" s="4" t="s">
        <v>14</v>
      </c>
      <c r="N43" s="44" t="s">
        <v>7</v>
      </c>
      <c r="O43" s="45">
        <v>2</v>
      </c>
      <c r="P43" s="43">
        <v>39935</v>
      </c>
      <c r="Q43" s="45">
        <v>4</v>
      </c>
      <c r="R43" s="46">
        <v>4800</v>
      </c>
    </row>
    <row r="44" spans="1:18" ht="15.75" customHeight="1" x14ac:dyDescent="0.25">
      <c r="L44" s="43">
        <v>39896</v>
      </c>
      <c r="M44" s="4" t="s">
        <v>14</v>
      </c>
      <c r="N44" s="44" t="s">
        <v>9</v>
      </c>
      <c r="O44" s="45">
        <v>2</v>
      </c>
      <c r="P44" s="43">
        <v>38479</v>
      </c>
      <c r="Q44" s="45">
        <v>3</v>
      </c>
      <c r="R44" s="46">
        <v>5100</v>
      </c>
    </row>
    <row r="45" spans="1:18" ht="15.75" customHeight="1" x14ac:dyDescent="0.25">
      <c r="L45" s="43">
        <v>39896</v>
      </c>
      <c r="M45" s="4" t="s">
        <v>15</v>
      </c>
      <c r="N45" s="44" t="s">
        <v>8</v>
      </c>
      <c r="O45" s="45">
        <v>5</v>
      </c>
      <c r="P45" s="43">
        <v>38479</v>
      </c>
      <c r="Q45" s="45">
        <v>3</v>
      </c>
      <c r="R45" s="46">
        <v>6000</v>
      </c>
    </row>
    <row r="46" spans="1:18" ht="15.75" customHeight="1" x14ac:dyDescent="0.25">
      <c r="L46" s="43">
        <v>39896</v>
      </c>
      <c r="M46" s="4" t="s">
        <v>12</v>
      </c>
      <c r="N46" s="44" t="s">
        <v>10</v>
      </c>
      <c r="O46" s="45">
        <v>2</v>
      </c>
      <c r="P46" s="43">
        <v>38479</v>
      </c>
      <c r="Q46" s="45">
        <v>3</v>
      </c>
      <c r="R46" s="46">
        <v>4200</v>
      </c>
    </row>
    <row r="47" spans="1:18" ht="15.75" customHeight="1" x14ac:dyDescent="0.25">
      <c r="L47" s="43">
        <v>39896</v>
      </c>
      <c r="M47" s="4" t="s">
        <v>12</v>
      </c>
      <c r="N47" s="44" t="s">
        <v>8</v>
      </c>
      <c r="O47" s="45">
        <v>4</v>
      </c>
      <c r="P47" s="43">
        <v>38479</v>
      </c>
      <c r="Q47" s="45">
        <v>3</v>
      </c>
      <c r="R47" s="46">
        <v>6000</v>
      </c>
    </row>
    <row r="48" spans="1:18" ht="15.75" customHeight="1" x14ac:dyDescent="0.25">
      <c r="L48" s="43">
        <v>39896</v>
      </c>
      <c r="M48" s="4" t="s">
        <v>12</v>
      </c>
      <c r="N48" s="44" t="s">
        <v>7</v>
      </c>
      <c r="O48" s="45">
        <v>4</v>
      </c>
      <c r="P48" s="43">
        <v>39935</v>
      </c>
      <c r="Q48" s="45">
        <v>4</v>
      </c>
      <c r="R48" s="46">
        <v>4800</v>
      </c>
    </row>
    <row r="49" spans="12:18" ht="15.75" customHeight="1" x14ac:dyDescent="0.25">
      <c r="L49" s="43">
        <v>39896</v>
      </c>
      <c r="M49" s="4" t="s">
        <v>12</v>
      </c>
      <c r="N49" s="44" t="s">
        <v>9</v>
      </c>
      <c r="O49" s="45">
        <v>2</v>
      </c>
      <c r="P49" s="43">
        <v>38479</v>
      </c>
      <c r="Q49" s="45">
        <v>3</v>
      </c>
      <c r="R49" s="46">
        <v>5100</v>
      </c>
    </row>
    <row r="50" spans="12:18" ht="15.75" customHeight="1" x14ac:dyDescent="0.25">
      <c r="L50" s="43">
        <v>39896</v>
      </c>
      <c r="M50" s="4" t="s">
        <v>19</v>
      </c>
      <c r="N50" s="44" t="s">
        <v>7</v>
      </c>
      <c r="O50" s="45">
        <v>5</v>
      </c>
      <c r="P50" s="43">
        <v>39935</v>
      </c>
      <c r="Q50" s="45">
        <v>4</v>
      </c>
      <c r="R50" s="46">
        <v>4800</v>
      </c>
    </row>
    <row r="51" spans="12:18" ht="15.75" customHeight="1" x14ac:dyDescent="0.25">
      <c r="L51" s="43">
        <v>39896</v>
      </c>
      <c r="M51" s="4" t="s">
        <v>16</v>
      </c>
      <c r="N51" s="44" t="s">
        <v>10</v>
      </c>
      <c r="O51" s="45">
        <v>4</v>
      </c>
      <c r="P51" s="43">
        <v>39935</v>
      </c>
      <c r="Q51" s="45">
        <v>4</v>
      </c>
      <c r="R51" s="46">
        <v>5600</v>
      </c>
    </row>
    <row r="52" spans="12:18" ht="15.75" customHeight="1" x14ac:dyDescent="0.25">
      <c r="L52" s="43">
        <v>39896</v>
      </c>
      <c r="M52" s="4" t="s">
        <v>16</v>
      </c>
      <c r="N52" s="44" t="s">
        <v>8</v>
      </c>
      <c r="O52" s="45">
        <v>1</v>
      </c>
      <c r="P52" s="43">
        <v>39935</v>
      </c>
      <c r="Q52" s="45">
        <v>4</v>
      </c>
      <c r="R52" s="46">
        <v>8000</v>
      </c>
    </row>
    <row r="53" spans="12:18" ht="15.75" customHeight="1" x14ac:dyDescent="0.25">
      <c r="L53" s="43">
        <v>39896</v>
      </c>
      <c r="M53" s="4" t="s">
        <v>13</v>
      </c>
      <c r="N53" s="44" t="s">
        <v>6</v>
      </c>
      <c r="O53" s="45">
        <v>1</v>
      </c>
      <c r="P53" s="43">
        <v>39935</v>
      </c>
      <c r="Q53" s="45">
        <v>4</v>
      </c>
      <c r="R53" s="46">
        <v>6000</v>
      </c>
    </row>
    <row r="54" spans="12:18" ht="15.75" customHeight="1" x14ac:dyDescent="0.25">
      <c r="L54" s="43">
        <v>39896</v>
      </c>
      <c r="M54" s="4" t="s">
        <v>13</v>
      </c>
      <c r="N54" s="44" t="s">
        <v>10</v>
      </c>
      <c r="O54" s="45">
        <v>4</v>
      </c>
      <c r="P54" s="43">
        <v>39935</v>
      </c>
      <c r="Q54" s="45">
        <v>4</v>
      </c>
      <c r="R54" s="46">
        <v>5600</v>
      </c>
    </row>
    <row r="55" spans="12:18" ht="15.75" customHeight="1" x14ac:dyDescent="0.25">
      <c r="L55" s="43">
        <v>39896</v>
      </c>
      <c r="M55" s="4" t="s">
        <v>13</v>
      </c>
      <c r="N55" s="44" t="s">
        <v>7</v>
      </c>
      <c r="O55" s="45">
        <v>4</v>
      </c>
      <c r="P55" s="43">
        <v>38479</v>
      </c>
      <c r="Q55" s="45">
        <v>3</v>
      </c>
      <c r="R55" s="46">
        <v>3600</v>
      </c>
    </row>
    <row r="56" spans="12:18" ht="15.75" customHeight="1" x14ac:dyDescent="0.25">
      <c r="L56" s="115"/>
      <c r="M56" s="116"/>
      <c r="N56" s="117"/>
      <c r="O56" s="118"/>
      <c r="P56" s="115"/>
      <c r="Q56" s="118"/>
      <c r="R56" s="119"/>
    </row>
    <row r="57" spans="12:18" ht="15.75" customHeight="1" x14ac:dyDescent="0.25">
      <c r="L57" s="115"/>
      <c r="M57" s="116"/>
      <c r="N57" s="117"/>
      <c r="O57" s="118"/>
      <c r="P57" s="115"/>
      <c r="Q57" s="118"/>
      <c r="R57" s="119"/>
    </row>
    <row r="58" spans="12:18" ht="15.75" customHeight="1" x14ac:dyDescent="0.25">
      <c r="L58" s="115" t="s">
        <v>128</v>
      </c>
      <c r="M58" s="116"/>
      <c r="N58" s="117"/>
      <c r="O58" s="118"/>
      <c r="P58" s="115"/>
      <c r="Q58" s="118"/>
      <c r="R58" s="119"/>
    </row>
    <row r="59" spans="12:18" ht="15.75" customHeight="1" thickBot="1" x14ac:dyDescent="0.3">
      <c r="L59" s="115"/>
      <c r="M59" s="116"/>
      <c r="N59" s="117"/>
      <c r="O59" s="118"/>
      <c r="P59" s="115"/>
      <c r="Q59" s="118"/>
      <c r="R59" s="119"/>
    </row>
    <row r="60" spans="12:18" ht="45.75" customHeight="1" thickBot="1" x14ac:dyDescent="0.3">
      <c r="L60" s="59" t="s">
        <v>0</v>
      </c>
      <c r="M60" s="60" t="s">
        <v>11</v>
      </c>
      <c r="N60" s="60" t="s">
        <v>1</v>
      </c>
      <c r="O60" s="60" t="s">
        <v>2</v>
      </c>
      <c r="P60" s="60" t="s">
        <v>3</v>
      </c>
      <c r="Q60" s="60" t="s">
        <v>4</v>
      </c>
      <c r="R60" s="61" t="s">
        <v>5</v>
      </c>
    </row>
    <row r="61" spans="12:18" ht="15.75" customHeight="1" x14ac:dyDescent="0.25">
      <c r="L61" s="43">
        <v>39895</v>
      </c>
      <c r="M61" s="4" t="s">
        <v>12</v>
      </c>
      <c r="N61" s="44" t="s">
        <v>9</v>
      </c>
      <c r="O61" s="45">
        <v>2</v>
      </c>
      <c r="P61" s="43">
        <v>39934</v>
      </c>
      <c r="Q61" s="45">
        <v>4</v>
      </c>
      <c r="R61" s="46">
        <v>6800</v>
      </c>
    </row>
    <row r="62" spans="12:18" ht="15.75" customHeight="1" x14ac:dyDescent="0.25">
      <c r="L62" s="43">
        <v>39895</v>
      </c>
      <c r="M62" s="4" t="s">
        <v>12</v>
      </c>
      <c r="N62" s="44" t="s">
        <v>9</v>
      </c>
      <c r="O62" s="45">
        <v>5</v>
      </c>
      <c r="P62" s="43">
        <v>39934</v>
      </c>
      <c r="Q62" s="45">
        <v>2</v>
      </c>
      <c r="R62" s="46">
        <v>3400</v>
      </c>
    </row>
    <row r="63" spans="12:18" ht="15.75" customHeight="1" x14ac:dyDescent="0.25">
      <c r="L63" s="43">
        <v>39896</v>
      </c>
      <c r="M63" s="4" t="s">
        <v>12</v>
      </c>
      <c r="N63" s="44" t="s">
        <v>9</v>
      </c>
      <c r="O63" s="45">
        <v>2</v>
      </c>
      <c r="P63" s="43">
        <v>38479</v>
      </c>
      <c r="Q63" s="45">
        <v>3</v>
      </c>
      <c r="R63" s="46">
        <v>5100</v>
      </c>
    </row>
    <row r="64" spans="12:18" ht="15.75" customHeight="1" x14ac:dyDescent="0.25">
      <c r="L64" s="115"/>
      <c r="M64" s="116"/>
      <c r="N64" s="117"/>
      <c r="O64" s="118"/>
      <c r="P64" s="115"/>
      <c r="Q64" s="118"/>
      <c r="R64" s="119"/>
    </row>
    <row r="65" spans="12:18" ht="15.75" customHeight="1" x14ac:dyDescent="0.25">
      <c r="L65" s="115"/>
      <c r="M65" s="116"/>
      <c r="N65" s="117"/>
      <c r="O65" s="118"/>
      <c r="P65" s="115"/>
      <c r="Q65" s="118"/>
      <c r="R65" s="119"/>
    </row>
    <row r="66" spans="12:18" ht="15.75" customHeight="1" x14ac:dyDescent="0.25">
      <c r="L66" s="115" t="s">
        <v>129</v>
      </c>
      <c r="M66" s="116"/>
      <c r="N66" s="117"/>
      <c r="O66" s="118"/>
      <c r="P66" s="115"/>
      <c r="Q66" s="118"/>
      <c r="R66" s="119"/>
    </row>
    <row r="67" spans="12:18" ht="12.75" customHeight="1" thickBot="1" x14ac:dyDescent="0.3">
      <c r="L67" s="115"/>
      <c r="M67" s="116"/>
      <c r="N67" s="117"/>
      <c r="O67" s="118"/>
      <c r="P67" s="115"/>
      <c r="Q67" s="118"/>
      <c r="R67" s="119"/>
    </row>
    <row r="68" spans="12:18" ht="45.75" customHeight="1" thickBot="1" x14ac:dyDescent="0.3">
      <c r="L68" s="59" t="s">
        <v>0</v>
      </c>
      <c r="M68" s="60" t="s">
        <v>11</v>
      </c>
      <c r="N68" s="60" t="s">
        <v>1</v>
      </c>
      <c r="O68" s="60" t="s">
        <v>2</v>
      </c>
      <c r="P68" s="60" t="s">
        <v>3</v>
      </c>
      <c r="Q68" s="60" t="s">
        <v>4</v>
      </c>
      <c r="R68" s="61" t="s">
        <v>5</v>
      </c>
    </row>
    <row r="69" spans="12:18" ht="15.75" customHeight="1" x14ac:dyDescent="0.25">
      <c r="L69" s="43">
        <v>39895</v>
      </c>
      <c r="M69" s="4" t="s">
        <v>14</v>
      </c>
      <c r="N69" s="44" t="s">
        <v>8</v>
      </c>
      <c r="O69" s="45">
        <v>10</v>
      </c>
      <c r="P69" s="43">
        <v>39934</v>
      </c>
      <c r="Q69" s="45">
        <v>4</v>
      </c>
      <c r="R69" s="46">
        <v>8000</v>
      </c>
    </row>
    <row r="70" spans="12:18" x14ac:dyDescent="0.25">
      <c r="L70" s="43">
        <v>39896</v>
      </c>
      <c r="M70" s="4" t="s">
        <v>16</v>
      </c>
      <c r="N70" s="44" t="s">
        <v>8</v>
      </c>
      <c r="O70" s="45">
        <v>1</v>
      </c>
      <c r="P70" s="43">
        <v>39935</v>
      </c>
      <c r="Q70" s="45">
        <v>4</v>
      </c>
      <c r="R70" s="46">
        <v>8000</v>
      </c>
    </row>
    <row r="71" spans="12:18" x14ac:dyDescent="0.25">
      <c r="L71" s="43">
        <v>39944</v>
      </c>
      <c r="M71" s="4" t="s">
        <v>17</v>
      </c>
      <c r="N71" s="44" t="s">
        <v>7</v>
      </c>
      <c r="O71" s="45">
        <v>1</v>
      </c>
      <c r="P71" s="43">
        <v>39965</v>
      </c>
      <c r="Q71" s="45">
        <v>7</v>
      </c>
      <c r="R71" s="46">
        <v>8400</v>
      </c>
    </row>
    <row r="72" spans="12:18" x14ac:dyDescent="0.25">
      <c r="L72" s="43">
        <v>39895</v>
      </c>
      <c r="M72" s="4" t="s">
        <v>13</v>
      </c>
      <c r="N72" s="44" t="s">
        <v>8</v>
      </c>
      <c r="O72" s="45">
        <v>1</v>
      </c>
      <c r="P72" s="43">
        <v>39934</v>
      </c>
      <c r="Q72" s="45">
        <v>4</v>
      </c>
      <c r="R72" s="46">
        <v>8000</v>
      </c>
    </row>
    <row r="74" spans="12:18" x14ac:dyDescent="0.25">
      <c r="L74" t="s">
        <v>130</v>
      </c>
    </row>
    <row r="75" spans="12:18" ht="15.75" thickBot="1" x14ac:dyDescent="0.3"/>
    <row r="76" spans="12:18" ht="45.75" customHeight="1" x14ac:dyDescent="0.25">
      <c r="L76" s="120" t="s">
        <v>0</v>
      </c>
      <c r="M76" s="121" t="s">
        <v>11</v>
      </c>
      <c r="N76" s="121" t="s">
        <v>1</v>
      </c>
      <c r="O76" s="121" t="s">
        <v>2</v>
      </c>
      <c r="P76" s="121" t="s">
        <v>3</v>
      </c>
      <c r="Q76" s="121" t="s">
        <v>4</v>
      </c>
      <c r="R76" s="122" t="s">
        <v>5</v>
      </c>
    </row>
    <row r="77" spans="12:18" x14ac:dyDescent="0.25">
      <c r="L77" s="43">
        <v>39944</v>
      </c>
      <c r="M77" s="4" t="s">
        <v>12</v>
      </c>
      <c r="N77" s="44" t="s">
        <v>8</v>
      </c>
      <c r="O77" s="45">
        <v>5</v>
      </c>
      <c r="P77" s="43">
        <v>39969</v>
      </c>
      <c r="Q77" s="45">
        <v>13</v>
      </c>
      <c r="R77" s="46">
        <v>26000</v>
      </c>
    </row>
    <row r="78" spans="12:18" x14ac:dyDescent="0.25">
      <c r="L78" s="43">
        <v>39944</v>
      </c>
      <c r="M78" s="4" t="s">
        <v>17</v>
      </c>
      <c r="N78" s="44" t="s">
        <v>7</v>
      </c>
      <c r="O78" s="45">
        <v>1</v>
      </c>
      <c r="P78" s="43">
        <v>39965</v>
      </c>
      <c r="Q78" s="45">
        <v>7</v>
      </c>
      <c r="R78" s="46">
        <v>8400</v>
      </c>
    </row>
    <row r="79" spans="12:18" x14ac:dyDescent="0.25">
      <c r="L79" s="115"/>
      <c r="M79" s="116"/>
      <c r="N79" s="117"/>
      <c r="O79" s="118"/>
      <c r="P79" s="115"/>
      <c r="Q79" s="118"/>
      <c r="R79" s="119"/>
    </row>
    <row r="80" spans="12:18" x14ac:dyDescent="0.25">
      <c r="L80" s="115" t="s">
        <v>131</v>
      </c>
      <c r="M80" s="116"/>
      <c r="N80" s="117"/>
      <c r="O80" s="118"/>
      <c r="P80" s="115"/>
      <c r="Q80" s="118"/>
      <c r="R80" s="119"/>
    </row>
    <row r="81" spans="12:18" x14ac:dyDescent="0.25">
      <c r="L81" s="115"/>
      <c r="M81" s="116"/>
      <c r="N81" s="117"/>
      <c r="O81" s="118"/>
      <c r="P81" s="115"/>
      <c r="Q81" s="118"/>
      <c r="R81" s="119"/>
    </row>
    <row r="82" spans="12:18" ht="15.75" thickBot="1" x14ac:dyDescent="0.3">
      <c r="L82" s="115"/>
      <c r="M82" s="116"/>
      <c r="N82" s="117"/>
      <c r="O82" s="118"/>
      <c r="P82" s="115"/>
      <c r="Q82" s="118"/>
      <c r="R82" s="119"/>
    </row>
    <row r="83" spans="12:18" ht="45.75" thickBot="1" x14ac:dyDescent="0.3">
      <c r="L83" s="59" t="s">
        <v>0</v>
      </c>
      <c r="M83" s="60" t="s">
        <v>11</v>
      </c>
      <c r="N83" s="60" t="s">
        <v>1</v>
      </c>
      <c r="O83" s="60" t="s">
        <v>2</v>
      </c>
      <c r="P83" s="60" t="s">
        <v>3</v>
      </c>
      <c r="Q83" s="60" t="s">
        <v>4</v>
      </c>
      <c r="R83" s="61" t="s">
        <v>5</v>
      </c>
    </row>
    <row r="84" spans="12:18" x14ac:dyDescent="0.25">
      <c r="L84" s="43">
        <v>39944</v>
      </c>
      <c r="M84" s="4" t="s">
        <v>14</v>
      </c>
      <c r="N84" s="44" t="s">
        <v>6</v>
      </c>
      <c r="O84" s="45">
        <v>5</v>
      </c>
      <c r="P84" s="43">
        <v>40031</v>
      </c>
      <c r="Q84" s="45">
        <v>5</v>
      </c>
      <c r="R84" s="46">
        <v>7500</v>
      </c>
    </row>
    <row r="85" spans="12:18" x14ac:dyDescent="0.25">
      <c r="L85" s="43">
        <v>39944</v>
      </c>
      <c r="M85" s="4" t="s">
        <v>12</v>
      </c>
      <c r="N85" s="44" t="s">
        <v>8</v>
      </c>
      <c r="O85" s="45">
        <v>5</v>
      </c>
      <c r="P85" s="43">
        <v>39969</v>
      </c>
      <c r="Q85" s="45">
        <v>13</v>
      </c>
      <c r="R85" s="46">
        <v>26000</v>
      </c>
    </row>
    <row r="86" spans="12:18" x14ac:dyDescent="0.25">
      <c r="L86" s="115"/>
      <c r="M86" s="116"/>
      <c r="N86" s="117"/>
      <c r="O86" s="118"/>
      <c r="P86" s="115"/>
      <c r="Q86" s="118"/>
      <c r="R86" s="119"/>
    </row>
    <row r="87" spans="12:18" x14ac:dyDescent="0.25">
      <c r="L87" s="115"/>
      <c r="M87" s="116"/>
      <c r="N87" s="117"/>
      <c r="O87" s="118"/>
      <c r="P87" s="115"/>
      <c r="Q87" s="118"/>
      <c r="R87" s="119"/>
    </row>
    <row r="88" spans="12:18" x14ac:dyDescent="0.25">
      <c r="L88" s="115"/>
      <c r="M88" s="116"/>
      <c r="N88" s="117"/>
      <c r="O88" s="118"/>
      <c r="P88" s="115"/>
      <c r="Q88" s="118"/>
      <c r="R88" s="119"/>
    </row>
    <row r="89" spans="12:18" x14ac:dyDescent="0.25">
      <c r="L89" s="115"/>
      <c r="M89" s="116"/>
      <c r="N89" s="117"/>
      <c r="O89" s="118"/>
      <c r="P89" s="115"/>
      <c r="Q89" s="118"/>
      <c r="R89" s="119"/>
    </row>
    <row r="90" spans="12:18" x14ac:dyDescent="0.25">
      <c r="L90" s="115"/>
      <c r="M90" s="116"/>
      <c r="N90" s="117"/>
      <c r="O90" s="118"/>
      <c r="P90" s="115"/>
      <c r="Q90" s="118"/>
      <c r="R90" s="119"/>
    </row>
    <row r="91" spans="12:18" x14ac:dyDescent="0.25">
      <c r="L91" s="115"/>
      <c r="M91" s="116"/>
      <c r="N91" s="117"/>
      <c r="O91" s="118"/>
      <c r="P91" s="115"/>
      <c r="Q91" s="118"/>
      <c r="R91" s="119"/>
    </row>
    <row r="92" spans="12:18" x14ac:dyDescent="0.25">
      <c r="L92" s="115"/>
      <c r="M92" s="116"/>
      <c r="N92" s="117"/>
      <c r="O92" s="118"/>
      <c r="P92" s="115"/>
      <c r="Q92" s="118"/>
      <c r="R92" s="119"/>
    </row>
    <row r="93" spans="12:18" x14ac:dyDescent="0.25">
      <c r="L93" s="115"/>
      <c r="M93" s="116"/>
      <c r="N93" s="117"/>
      <c r="O93" s="118"/>
      <c r="P93" s="115"/>
      <c r="Q93" s="118"/>
      <c r="R93" s="119"/>
    </row>
    <row r="94" spans="12:18" x14ac:dyDescent="0.25">
      <c r="L94" s="115"/>
      <c r="M94" s="116"/>
      <c r="N94" s="117"/>
      <c r="O94" s="118"/>
      <c r="P94" s="115"/>
      <c r="Q94" s="118"/>
      <c r="R94" s="119"/>
    </row>
    <row r="95" spans="12:18" x14ac:dyDescent="0.25">
      <c r="L95" s="115"/>
      <c r="M95" s="116"/>
      <c r="N95" s="117"/>
      <c r="O95" s="118"/>
      <c r="P95" s="115"/>
      <c r="Q95" s="118"/>
      <c r="R95" s="119"/>
    </row>
    <row r="96" spans="12:18" x14ac:dyDescent="0.25">
      <c r="L96" s="115"/>
      <c r="M96" s="116"/>
      <c r="N96" s="117"/>
      <c r="O96" s="118"/>
      <c r="P96" s="115"/>
      <c r="Q96" s="118"/>
      <c r="R96" s="119"/>
    </row>
    <row r="97" spans="12:18" x14ac:dyDescent="0.25">
      <c r="L97" s="115"/>
      <c r="M97" s="116"/>
      <c r="N97" s="117"/>
      <c r="O97" s="118"/>
      <c r="P97" s="115"/>
      <c r="Q97" s="118"/>
      <c r="R97" s="119"/>
    </row>
    <row r="98" spans="12:18" x14ac:dyDescent="0.25">
      <c r="L98" s="115"/>
      <c r="M98" s="116"/>
      <c r="N98" s="117"/>
      <c r="O98" s="118"/>
      <c r="P98" s="115"/>
      <c r="Q98" s="118"/>
      <c r="R98" s="119"/>
    </row>
    <row r="99" spans="12:18" x14ac:dyDescent="0.25">
      <c r="L99" s="115"/>
      <c r="M99" s="116"/>
      <c r="N99" s="117"/>
      <c r="O99" s="118"/>
      <c r="P99" s="115"/>
      <c r="Q99" s="118"/>
      <c r="R99" s="119"/>
    </row>
    <row r="100" spans="12:18" x14ac:dyDescent="0.25">
      <c r="L100" s="115"/>
      <c r="M100" s="116"/>
      <c r="N100" s="117"/>
      <c r="O100" s="118"/>
      <c r="P100" s="115"/>
      <c r="Q100" s="118"/>
      <c r="R100" s="119"/>
    </row>
    <row r="101" spans="12:18" x14ac:dyDescent="0.25">
      <c r="L101" s="115"/>
      <c r="M101" s="116"/>
      <c r="N101" s="117"/>
      <c r="O101" s="118"/>
      <c r="P101" s="115"/>
      <c r="Q101" s="118"/>
      <c r="R101" s="119"/>
    </row>
    <row r="102" spans="12:18" x14ac:dyDescent="0.25">
      <c r="L102" s="115"/>
      <c r="M102" s="116"/>
      <c r="N102" s="117"/>
      <c r="O102" s="118"/>
      <c r="P102" s="115"/>
      <c r="Q102" s="118"/>
      <c r="R102" s="119"/>
    </row>
    <row r="103" spans="12:18" x14ac:dyDescent="0.25">
      <c r="L103" s="115"/>
      <c r="M103" s="116"/>
      <c r="N103" s="117"/>
      <c r="O103" s="118"/>
      <c r="P103" s="115"/>
      <c r="Q103" s="118"/>
      <c r="R103" s="119"/>
    </row>
    <row r="104" spans="12:18" x14ac:dyDescent="0.25">
      <c r="L104" s="115"/>
      <c r="M104" s="116"/>
      <c r="N104" s="117"/>
      <c r="O104" s="118"/>
      <c r="P104" s="115"/>
      <c r="Q104" s="118"/>
      <c r="R104" s="119"/>
    </row>
    <row r="107" spans="12:18" ht="15.75" thickBot="1" x14ac:dyDescent="0.3"/>
    <row r="108" spans="12:18" ht="45.75" customHeight="1" thickBot="1" x14ac:dyDescent="0.3">
      <c r="L108" s="59"/>
      <c r="M108" s="60"/>
      <c r="N108" s="60"/>
      <c r="O108" s="60"/>
      <c r="P108" s="60"/>
      <c r="Q108" s="60"/>
      <c r="R108" s="61"/>
    </row>
    <row r="109" spans="12:18" x14ac:dyDescent="0.25">
      <c r="L109" s="54"/>
      <c r="M109" s="55"/>
      <c r="N109" s="56"/>
      <c r="O109" s="57"/>
      <c r="P109" s="54"/>
      <c r="Q109" s="57"/>
      <c r="R109" s="58"/>
    </row>
    <row r="110" spans="12:18" x14ac:dyDescent="0.25">
      <c r="L110" s="43"/>
      <c r="M110" s="4"/>
      <c r="N110" s="44"/>
      <c r="O110" s="45"/>
      <c r="P110" s="43"/>
      <c r="Q110" s="45"/>
      <c r="R110" s="46"/>
    </row>
    <row r="111" spans="12:18" x14ac:dyDescent="0.25">
      <c r="L111" s="43"/>
      <c r="M111" s="4"/>
      <c r="N111" s="44"/>
      <c r="O111" s="45"/>
      <c r="P111" s="43"/>
      <c r="Q111" s="45"/>
      <c r="R111" s="46"/>
    </row>
    <row r="112" spans="12:18" x14ac:dyDescent="0.25">
      <c r="L112" s="43"/>
      <c r="M112" s="4"/>
      <c r="N112" s="44"/>
      <c r="O112" s="45"/>
      <c r="P112" s="43"/>
      <c r="Q112" s="45"/>
      <c r="R112" s="46"/>
    </row>
    <row r="113" spans="12:18" x14ac:dyDescent="0.25">
      <c r="L113" s="43"/>
      <c r="M113" s="4"/>
      <c r="N113" s="44"/>
      <c r="O113" s="45"/>
      <c r="P113" s="43"/>
      <c r="Q113" s="45"/>
      <c r="R113" s="46"/>
    </row>
    <row r="114" spans="12:18" x14ac:dyDescent="0.25">
      <c r="L114" s="43"/>
      <c r="M114" s="4"/>
      <c r="N114" s="44"/>
      <c r="O114" s="45"/>
      <c r="P114" s="43"/>
      <c r="Q114" s="45"/>
      <c r="R114" s="46"/>
    </row>
    <row r="115" spans="12:18" x14ac:dyDescent="0.25">
      <c r="L115" s="43"/>
      <c r="M115" s="4"/>
      <c r="N115" s="44"/>
      <c r="O115" s="45"/>
      <c r="P115" s="43"/>
      <c r="Q115" s="45"/>
      <c r="R115" s="46"/>
    </row>
    <row r="116" spans="12:18" x14ac:dyDescent="0.25">
      <c r="L116" s="43"/>
      <c r="M116" s="4"/>
      <c r="N116" s="44"/>
      <c r="O116" s="45"/>
      <c r="P116" s="43"/>
      <c r="Q116" s="45"/>
      <c r="R116" s="46"/>
    </row>
    <row r="117" spans="12:18" x14ac:dyDescent="0.25">
      <c r="L117" s="43"/>
      <c r="M117" s="4"/>
      <c r="N117" s="44"/>
      <c r="O117" s="45"/>
      <c r="P117" s="43"/>
      <c r="Q117" s="45"/>
      <c r="R117" s="46"/>
    </row>
    <row r="118" spans="12:18" x14ac:dyDescent="0.25">
      <c r="L118" s="43"/>
      <c r="M118" s="4"/>
      <c r="N118" s="44"/>
      <c r="O118" s="45"/>
      <c r="P118" s="43"/>
      <c r="Q118" s="45"/>
      <c r="R118" s="46"/>
    </row>
    <row r="119" spans="12:18" x14ac:dyDescent="0.25">
      <c r="L119" s="43"/>
      <c r="M119" s="4"/>
      <c r="N119" s="44"/>
      <c r="O119" s="45"/>
      <c r="P119" s="43"/>
      <c r="Q119" s="45"/>
      <c r="R119" s="46"/>
    </row>
    <row r="120" spans="12:18" x14ac:dyDescent="0.25">
      <c r="L120" s="43"/>
      <c r="M120" s="4"/>
      <c r="N120" s="44"/>
      <c r="O120" s="45"/>
      <c r="P120" s="43"/>
      <c r="Q120" s="45"/>
      <c r="R120" s="46"/>
    </row>
    <row r="121" spans="12:18" x14ac:dyDescent="0.25">
      <c r="L121" s="43"/>
      <c r="M121" s="4"/>
      <c r="N121" s="44"/>
      <c r="O121" s="45"/>
      <c r="P121" s="43"/>
      <c r="Q121" s="45"/>
      <c r="R121" s="46"/>
    </row>
    <row r="122" spans="12:18" x14ac:dyDescent="0.25">
      <c r="L122" s="43"/>
      <c r="M122" s="4"/>
      <c r="N122" s="44"/>
      <c r="O122" s="45"/>
      <c r="P122" s="43"/>
      <c r="Q122" s="45"/>
      <c r="R122" s="46"/>
    </row>
    <row r="123" spans="12:18" x14ac:dyDescent="0.25">
      <c r="L123" s="43"/>
      <c r="M123" s="4"/>
      <c r="N123" s="44"/>
      <c r="O123" s="45"/>
      <c r="P123" s="43"/>
      <c r="Q123" s="45"/>
      <c r="R123" s="46"/>
    </row>
    <row r="124" spans="12:18" x14ac:dyDescent="0.25">
      <c r="L124" s="43"/>
      <c r="M124" s="4"/>
      <c r="N124" s="44"/>
      <c r="O124" s="45"/>
      <c r="P124" s="43"/>
      <c r="Q124" s="45"/>
      <c r="R124" s="46"/>
    </row>
    <row r="125" spans="12:18" x14ac:dyDescent="0.25">
      <c r="L125" s="43"/>
      <c r="M125" s="4"/>
      <c r="N125" s="44"/>
      <c r="O125" s="45"/>
      <c r="P125" s="43"/>
      <c r="Q125" s="45"/>
      <c r="R125" s="46"/>
    </row>
    <row r="126" spans="12:18" x14ac:dyDescent="0.25">
      <c r="L126" s="43"/>
      <c r="M126" s="4"/>
      <c r="N126" s="44"/>
      <c r="O126" s="45"/>
      <c r="P126" s="43"/>
      <c r="Q126" s="45"/>
      <c r="R126" s="46"/>
    </row>
    <row r="127" spans="12:18" x14ac:dyDescent="0.25">
      <c r="L127" s="43"/>
      <c r="M127" s="4"/>
      <c r="N127" s="44"/>
      <c r="O127" s="45"/>
      <c r="P127" s="43"/>
      <c r="Q127" s="45"/>
      <c r="R127" s="46"/>
    </row>
    <row r="128" spans="12:18" x14ac:dyDescent="0.25">
      <c r="L128" s="43"/>
      <c r="M128" s="4"/>
      <c r="N128" s="44"/>
      <c r="O128" s="45"/>
      <c r="P128" s="43"/>
      <c r="Q128" s="45"/>
      <c r="R128" s="46"/>
    </row>
    <row r="129" spans="12:18" x14ac:dyDescent="0.25">
      <c r="L129" s="43"/>
      <c r="M129" s="4"/>
      <c r="N129" s="44"/>
      <c r="O129" s="45"/>
      <c r="P129" s="43"/>
      <c r="Q129" s="45"/>
      <c r="R129" s="46"/>
    </row>
    <row r="130" spans="12:18" x14ac:dyDescent="0.25">
      <c r="L130" s="43"/>
      <c r="M130" s="4"/>
      <c r="N130" s="44"/>
      <c r="O130" s="45"/>
      <c r="P130" s="43"/>
      <c r="Q130" s="45"/>
      <c r="R130" s="46"/>
    </row>
    <row r="131" spans="12:18" x14ac:dyDescent="0.25">
      <c r="L131" s="43"/>
      <c r="M131" s="4"/>
      <c r="N131" s="44"/>
      <c r="O131" s="45"/>
      <c r="P131" s="43"/>
      <c r="Q131" s="45"/>
      <c r="R131" s="46"/>
    </row>
    <row r="132" spans="12:18" x14ac:dyDescent="0.25">
      <c r="L132" s="43"/>
      <c r="M132" s="4"/>
      <c r="N132" s="44"/>
      <c r="O132" s="45"/>
      <c r="P132" s="43"/>
      <c r="Q132" s="45"/>
      <c r="R132" s="46"/>
    </row>
    <row r="133" spans="12:18" x14ac:dyDescent="0.25">
      <c r="L133" s="43"/>
      <c r="M133" s="4"/>
      <c r="N133" s="44"/>
      <c r="O133" s="45"/>
      <c r="P133" s="43"/>
      <c r="Q133" s="45"/>
      <c r="R133" s="46"/>
    </row>
    <row r="134" spans="12:18" x14ac:dyDescent="0.25">
      <c r="L134" s="43"/>
      <c r="M134" s="4"/>
      <c r="N134" s="44"/>
      <c r="O134" s="45"/>
      <c r="P134" s="43"/>
      <c r="Q134" s="45"/>
      <c r="R134" s="46"/>
    </row>
    <row r="135" spans="12:18" x14ac:dyDescent="0.25">
      <c r="L135" s="43"/>
      <c r="M135" s="4"/>
      <c r="N135" s="44"/>
      <c r="O135" s="45"/>
      <c r="P135" s="43"/>
      <c r="Q135" s="45"/>
      <c r="R135" s="46"/>
    </row>
    <row r="136" spans="12:18" x14ac:dyDescent="0.25">
      <c r="L136" s="43"/>
      <c r="M136" s="4"/>
      <c r="N136" s="44"/>
      <c r="O136" s="45"/>
      <c r="P136" s="43"/>
      <c r="Q136" s="45"/>
      <c r="R136" s="46"/>
    </row>
    <row r="139" spans="12:18" ht="15.75" thickBot="1" x14ac:dyDescent="0.3"/>
    <row r="140" spans="12:18" ht="45.75" customHeight="1" thickBot="1" x14ac:dyDescent="0.3">
      <c r="L140" s="59"/>
      <c r="M140" s="60"/>
      <c r="N140" s="60"/>
      <c r="O140" s="60"/>
      <c r="P140" s="60"/>
      <c r="Q140" s="60"/>
      <c r="R140" s="61"/>
    </row>
    <row r="141" spans="12:18" x14ac:dyDescent="0.25">
      <c r="L141" s="54"/>
      <c r="M141" s="55"/>
      <c r="N141" s="56"/>
      <c r="O141" s="57"/>
      <c r="P141" s="54"/>
      <c r="Q141" s="57"/>
      <c r="R141" s="58"/>
    </row>
    <row r="142" spans="12:18" x14ac:dyDescent="0.25">
      <c r="L142" s="43"/>
      <c r="M142" s="4"/>
      <c r="N142" s="44"/>
      <c r="O142" s="45"/>
      <c r="P142" s="43"/>
      <c r="Q142" s="45"/>
      <c r="R142" s="46"/>
    </row>
    <row r="143" spans="12:18" x14ac:dyDescent="0.25">
      <c r="L143" s="43"/>
      <c r="M143" s="4"/>
      <c r="N143" s="44"/>
      <c r="O143" s="45"/>
      <c r="P143" s="43"/>
      <c r="Q143" s="45"/>
      <c r="R143" s="46"/>
    </row>
    <row r="144" spans="12:18" x14ac:dyDescent="0.25">
      <c r="L144" s="43"/>
      <c r="M144" s="4"/>
      <c r="N144" s="44"/>
      <c r="O144" s="45"/>
      <c r="P144" s="43"/>
      <c r="Q144" s="45"/>
      <c r="R144" s="46"/>
    </row>
    <row r="145" spans="12:18" x14ac:dyDescent="0.25">
      <c r="L145" s="43"/>
      <c r="M145" s="4"/>
      <c r="N145" s="44"/>
      <c r="O145" s="45"/>
      <c r="P145" s="43"/>
      <c r="Q145" s="45"/>
      <c r="R145" s="46"/>
    </row>
    <row r="146" spans="12:18" x14ac:dyDescent="0.25">
      <c r="L146" s="43"/>
      <c r="M146" s="4"/>
      <c r="N146" s="44"/>
      <c r="O146" s="45"/>
      <c r="P146" s="43"/>
      <c r="Q146" s="45"/>
      <c r="R146" s="46"/>
    </row>
    <row r="147" spans="12:18" x14ac:dyDescent="0.25">
      <c r="L147" s="43"/>
      <c r="M147" s="4"/>
      <c r="N147" s="44"/>
      <c r="O147" s="45"/>
      <c r="P147" s="43"/>
      <c r="Q147" s="45"/>
      <c r="R147" s="46"/>
    </row>
    <row r="148" spans="12:18" x14ac:dyDescent="0.25">
      <c r="L148" s="43"/>
      <c r="M148" s="4"/>
      <c r="N148" s="44"/>
      <c r="O148" s="45"/>
      <c r="P148" s="43"/>
      <c r="Q148" s="45"/>
      <c r="R148" s="46"/>
    </row>
    <row r="149" spans="12:18" x14ac:dyDescent="0.25">
      <c r="L149" s="43"/>
      <c r="M149" s="4"/>
      <c r="N149" s="44"/>
      <c r="O149" s="45"/>
      <c r="P149" s="43"/>
      <c r="Q149" s="45"/>
      <c r="R149" s="46"/>
    </row>
    <row r="150" spans="12:18" x14ac:dyDescent="0.25">
      <c r="L150" s="43"/>
      <c r="M150" s="4"/>
      <c r="N150" s="44"/>
      <c r="O150" s="45"/>
      <c r="P150" s="43"/>
      <c r="Q150" s="45"/>
      <c r="R150" s="46"/>
    </row>
    <row r="151" spans="12:18" x14ac:dyDescent="0.25">
      <c r="L151" s="43"/>
      <c r="M151" s="4"/>
      <c r="N151" s="44"/>
      <c r="O151" s="45"/>
      <c r="P151" s="43"/>
      <c r="Q151" s="45"/>
      <c r="R151" s="46"/>
    </row>
    <row r="152" spans="12:18" x14ac:dyDescent="0.25">
      <c r="L152" s="43"/>
      <c r="M152" s="4"/>
      <c r="N152" s="44"/>
      <c r="O152" s="45"/>
      <c r="P152" s="43"/>
      <c r="Q152" s="45"/>
      <c r="R152" s="46"/>
    </row>
    <row r="153" spans="12:18" x14ac:dyDescent="0.25">
      <c r="L153" s="43"/>
      <c r="M153" s="4"/>
      <c r="N153" s="44"/>
      <c r="O153" s="45"/>
      <c r="P153" s="43"/>
      <c r="Q153" s="45"/>
      <c r="R153" s="46"/>
    </row>
    <row r="154" spans="12:18" x14ac:dyDescent="0.25">
      <c r="L154" s="43"/>
      <c r="M154" s="4"/>
      <c r="N154" s="44"/>
      <c r="O154" s="45"/>
      <c r="P154" s="43"/>
      <c r="Q154" s="45"/>
      <c r="R154" s="46"/>
    </row>
    <row r="155" spans="12:18" x14ac:dyDescent="0.25">
      <c r="L155" s="43"/>
      <c r="M155" s="4"/>
      <c r="N155" s="44"/>
      <c r="O155" s="45"/>
      <c r="P155" s="43"/>
      <c r="Q155" s="45"/>
      <c r="R155" s="46"/>
    </row>
    <row r="156" spans="12:18" x14ac:dyDescent="0.25">
      <c r="L156" s="43"/>
      <c r="M156" s="4"/>
      <c r="N156" s="44"/>
      <c r="O156" s="45"/>
      <c r="P156" s="43"/>
      <c r="Q156" s="45"/>
      <c r="R156" s="46"/>
    </row>
    <row r="157" spans="12:18" x14ac:dyDescent="0.25">
      <c r="L157" s="43"/>
      <c r="M157" s="4"/>
      <c r="N157" s="44"/>
      <c r="O157" s="45"/>
      <c r="P157" s="43"/>
      <c r="Q157" s="45"/>
      <c r="R157" s="46"/>
    </row>
    <row r="158" spans="12:18" x14ac:dyDescent="0.25">
      <c r="L158" s="43"/>
      <c r="M158" s="4"/>
      <c r="N158" s="44"/>
      <c r="O158" s="45"/>
      <c r="P158" s="43"/>
      <c r="Q158" s="45"/>
      <c r="R158" s="46"/>
    </row>
    <row r="159" spans="12:18" x14ac:dyDescent="0.25">
      <c r="L159" s="43"/>
      <c r="M159" s="4"/>
      <c r="N159" s="44"/>
      <c r="O159" s="45"/>
      <c r="P159" s="43"/>
      <c r="Q159" s="45"/>
      <c r="R159" s="46"/>
    </row>
    <row r="160" spans="12:18" x14ac:dyDescent="0.25">
      <c r="L160" s="43"/>
      <c r="M160" s="4"/>
      <c r="N160" s="44"/>
      <c r="O160" s="45"/>
      <c r="P160" s="43"/>
      <c r="Q160" s="45"/>
      <c r="R160" s="46"/>
    </row>
    <row r="161" spans="12:18" x14ac:dyDescent="0.25">
      <c r="L161" s="43"/>
      <c r="M161" s="4"/>
      <c r="N161" s="44"/>
      <c r="O161" s="45"/>
      <c r="P161" s="43"/>
      <c r="Q161" s="45"/>
      <c r="R161" s="46"/>
    </row>
    <row r="162" spans="12:18" x14ac:dyDescent="0.25">
      <c r="L162" s="43"/>
      <c r="M162" s="4"/>
      <c r="N162" s="44"/>
      <c r="O162" s="45"/>
      <c r="P162" s="43"/>
      <c r="Q162" s="45"/>
      <c r="R162" s="46"/>
    </row>
    <row r="163" spans="12:18" x14ac:dyDescent="0.25">
      <c r="L163" s="43"/>
      <c r="M163" s="4"/>
      <c r="N163" s="44"/>
      <c r="O163" s="45"/>
      <c r="P163" s="43"/>
      <c r="Q163" s="45"/>
      <c r="R163" s="46"/>
    </row>
    <row r="164" spans="12:18" x14ac:dyDescent="0.25">
      <c r="L164" s="43"/>
      <c r="M164" s="4"/>
      <c r="N164" s="44"/>
      <c r="O164" s="45"/>
      <c r="P164" s="43"/>
      <c r="Q164" s="45"/>
      <c r="R164" s="46"/>
    </row>
    <row r="165" spans="12:18" x14ac:dyDescent="0.25">
      <c r="L165" s="43"/>
      <c r="M165" s="4"/>
      <c r="N165" s="44"/>
      <c r="O165" s="45"/>
      <c r="P165" s="43"/>
      <c r="Q165" s="45"/>
      <c r="R165" s="46"/>
    </row>
    <row r="166" spans="12:18" x14ac:dyDescent="0.25">
      <c r="L166" s="43"/>
      <c r="M166" s="4"/>
      <c r="N166" s="44"/>
      <c r="O166" s="45"/>
      <c r="P166" s="43"/>
      <c r="Q166" s="45"/>
      <c r="R166" s="46"/>
    </row>
    <row r="167" spans="12:18" x14ac:dyDescent="0.25">
      <c r="L167" s="43"/>
      <c r="M167" s="4"/>
      <c r="N167" s="44"/>
      <c r="O167" s="45"/>
      <c r="P167" s="43"/>
      <c r="Q167" s="45"/>
      <c r="R167" s="46"/>
    </row>
    <row r="168" spans="12:18" x14ac:dyDescent="0.25">
      <c r="L168" s="43"/>
      <c r="M168" s="4"/>
      <c r="N168" s="44"/>
      <c r="O168" s="45"/>
      <c r="P168" s="43"/>
      <c r="Q168" s="45"/>
      <c r="R168" s="46"/>
    </row>
    <row r="177" spans="12:18" ht="15.75" thickBot="1" x14ac:dyDescent="0.3"/>
    <row r="178" spans="12:18" ht="45.75" customHeight="1" thickBot="1" x14ac:dyDescent="0.3">
      <c r="L178" s="59"/>
      <c r="M178" s="60"/>
      <c r="N178" s="60"/>
      <c r="O178" s="60"/>
      <c r="P178" s="60"/>
      <c r="Q178" s="60"/>
      <c r="R178" s="61"/>
    </row>
    <row r="179" spans="12:18" x14ac:dyDescent="0.25">
      <c r="L179" s="54"/>
      <c r="M179" s="55"/>
      <c r="N179" s="56"/>
      <c r="O179" s="57"/>
      <c r="P179" s="54"/>
      <c r="Q179" s="57"/>
      <c r="R179" s="58"/>
    </row>
    <row r="180" spans="12:18" x14ac:dyDescent="0.25">
      <c r="L180" s="43"/>
      <c r="M180" s="4"/>
      <c r="N180" s="44"/>
      <c r="O180" s="45"/>
      <c r="P180" s="43"/>
      <c r="Q180" s="45"/>
      <c r="R180" s="46"/>
    </row>
    <row r="181" spans="12:18" x14ac:dyDescent="0.25">
      <c r="L181" s="43"/>
      <c r="M181" s="4"/>
      <c r="N181" s="44"/>
      <c r="O181" s="45"/>
      <c r="P181" s="43"/>
      <c r="Q181" s="45"/>
      <c r="R181" s="46"/>
    </row>
    <row r="182" spans="12:18" x14ac:dyDescent="0.25">
      <c r="L182" s="43"/>
      <c r="M182" s="4"/>
      <c r="N182" s="44"/>
      <c r="O182" s="45"/>
      <c r="P182" s="43"/>
      <c r="Q182" s="45"/>
      <c r="R182" s="46"/>
    </row>
    <row r="183" spans="12:18" x14ac:dyDescent="0.25">
      <c r="L183" s="43"/>
      <c r="M183" s="4"/>
      <c r="N183" s="44"/>
      <c r="O183" s="45"/>
      <c r="P183" s="43"/>
      <c r="Q183" s="45"/>
      <c r="R183" s="46"/>
    </row>
    <row r="184" spans="12:18" x14ac:dyDescent="0.25">
      <c r="L184" s="43"/>
      <c r="M184" s="4"/>
      <c r="N184" s="44"/>
      <c r="O184" s="45"/>
      <c r="P184" s="43"/>
      <c r="Q184" s="45"/>
      <c r="R184" s="46"/>
    </row>
    <row r="185" spans="12:18" x14ac:dyDescent="0.25">
      <c r="L185" s="43"/>
      <c r="M185" s="4"/>
      <c r="N185" s="44"/>
      <c r="O185" s="45"/>
      <c r="P185" s="43"/>
      <c r="Q185" s="45"/>
      <c r="R185" s="46"/>
    </row>
    <row r="186" spans="12:18" x14ac:dyDescent="0.25">
      <c r="L186" s="43"/>
      <c r="M186" s="4"/>
      <c r="N186" s="44"/>
      <c r="O186" s="45"/>
      <c r="P186" s="43"/>
      <c r="Q186" s="45"/>
      <c r="R186" s="46"/>
    </row>
    <row r="187" spans="12:18" x14ac:dyDescent="0.25">
      <c r="L187" s="43"/>
      <c r="M187" s="4"/>
      <c r="N187" s="44"/>
      <c r="O187" s="45"/>
      <c r="P187" s="43"/>
      <c r="Q187" s="45"/>
      <c r="R187" s="46"/>
    </row>
    <row r="188" spans="12:18" x14ac:dyDescent="0.25">
      <c r="L188" s="43"/>
      <c r="M188" s="4"/>
      <c r="N188" s="44"/>
      <c r="O188" s="45"/>
      <c r="P188" s="43"/>
      <c r="Q188" s="45"/>
      <c r="R188" s="46"/>
    </row>
    <row r="189" spans="12:18" x14ac:dyDescent="0.25">
      <c r="L189" s="43"/>
      <c r="M189" s="4"/>
      <c r="N189" s="44"/>
      <c r="O189" s="45"/>
      <c r="P189" s="43"/>
      <c r="Q189" s="45"/>
      <c r="R189" s="46"/>
    </row>
    <row r="190" spans="12:18" x14ac:dyDescent="0.25">
      <c r="L190" s="43"/>
      <c r="M190" s="4"/>
      <c r="N190" s="44"/>
      <c r="O190" s="45"/>
      <c r="P190" s="43"/>
      <c r="Q190" s="45"/>
      <c r="R190" s="46"/>
    </row>
    <row r="191" spans="12:18" x14ac:dyDescent="0.25">
      <c r="L191" s="43"/>
      <c r="M191" s="4"/>
      <c r="N191" s="44"/>
      <c r="O191" s="45"/>
      <c r="P191" s="43"/>
      <c r="Q191" s="45"/>
      <c r="R191" s="46"/>
    </row>
    <row r="192" spans="12:18" x14ac:dyDescent="0.25">
      <c r="L192" s="43"/>
      <c r="M192" s="4"/>
      <c r="N192" s="44"/>
      <c r="O192" s="45"/>
      <c r="P192" s="43"/>
      <c r="Q192" s="45"/>
      <c r="R192" s="4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C29" sqref="C29"/>
    </sheetView>
  </sheetViews>
  <sheetFormatPr defaultRowHeight="15" x14ac:dyDescent="0.25"/>
  <cols>
    <col min="1" max="1" width="15.85546875" customWidth="1"/>
    <col min="2" max="2" width="22.42578125" customWidth="1"/>
    <col min="3" max="3" width="17.85546875" customWidth="1"/>
    <col min="4" max="7" width="15.85546875" customWidth="1"/>
  </cols>
  <sheetData>
    <row r="1" spans="1:8" s="3" customFormat="1" ht="18" x14ac:dyDescent="0.25">
      <c r="A1" s="52" t="s">
        <v>91</v>
      </c>
    </row>
    <row r="2" spans="1:8" s="3" customFormat="1" ht="18" x14ac:dyDescent="0.25">
      <c r="A2" s="52"/>
    </row>
    <row r="3" spans="1:8" s="3" customFormat="1" x14ac:dyDescent="0.25">
      <c r="A3" s="27" t="s">
        <v>80</v>
      </c>
      <c r="B3" s="24"/>
      <c r="C3" s="24"/>
      <c r="D3" s="24"/>
      <c r="E3" s="24"/>
      <c r="F3" s="24"/>
      <c r="G3" s="24"/>
      <c r="H3" s="24"/>
    </row>
    <row r="4" spans="1:8" s="3" customFormat="1" x14ac:dyDescent="0.25">
      <c r="A4" s="27" t="s">
        <v>82</v>
      </c>
      <c r="B4" s="24"/>
      <c r="C4" s="24"/>
      <c r="D4" s="24"/>
      <c r="E4" s="24"/>
      <c r="F4" s="24"/>
      <c r="G4" s="24"/>
      <c r="H4" s="24"/>
    </row>
    <row r="5" spans="1:8" s="3" customFormat="1" x14ac:dyDescent="0.25">
      <c r="A5" s="27" t="s">
        <v>83</v>
      </c>
      <c r="B5" s="24"/>
      <c r="C5" s="24"/>
      <c r="D5" s="24"/>
      <c r="E5" s="24"/>
      <c r="F5" s="24"/>
      <c r="G5" s="24"/>
      <c r="H5" s="24"/>
    </row>
    <row r="6" spans="1:8" s="3" customFormat="1" x14ac:dyDescent="0.25">
      <c r="A6" s="27" t="s">
        <v>84</v>
      </c>
      <c r="B6" s="24"/>
      <c r="C6" s="24"/>
      <c r="D6" s="24"/>
      <c r="E6" s="24"/>
      <c r="F6" s="24"/>
      <c r="G6" s="24"/>
      <c r="H6" s="24"/>
    </row>
    <row r="7" spans="1:8" s="3" customFormat="1" x14ac:dyDescent="0.25">
      <c r="A7" s="27" t="s">
        <v>85</v>
      </c>
      <c r="B7" s="24"/>
      <c r="C7" s="24"/>
      <c r="D7" s="24"/>
      <c r="E7" s="24"/>
      <c r="F7" s="24"/>
      <c r="G7" s="24"/>
      <c r="H7" s="24"/>
    </row>
    <row r="8" spans="1:8" s="3" customFormat="1" x14ac:dyDescent="0.25">
      <c r="A8" s="27" t="s">
        <v>86</v>
      </c>
      <c r="B8" s="24"/>
      <c r="C8" s="24"/>
      <c r="D8" s="24"/>
      <c r="E8" s="24"/>
      <c r="F8" s="24"/>
      <c r="G8" s="24"/>
      <c r="H8" s="24"/>
    </row>
    <row r="9" spans="1:8" s="3" customFormat="1" x14ac:dyDescent="0.25">
      <c r="A9" s="27" t="s">
        <v>87</v>
      </c>
      <c r="B9" s="24"/>
      <c r="C9" s="24"/>
      <c r="D9" s="24"/>
      <c r="E9" s="24"/>
      <c r="F9" s="24"/>
      <c r="G9" s="24"/>
      <c r="H9" s="24"/>
    </row>
    <row r="10" spans="1:8" s="3" customFormat="1" x14ac:dyDescent="0.25">
      <c r="A10" s="27"/>
      <c r="B10" s="24"/>
      <c r="C10" s="24"/>
      <c r="D10" s="24"/>
      <c r="E10" s="24"/>
      <c r="F10" s="24"/>
      <c r="G10" s="24"/>
      <c r="H10" s="24"/>
    </row>
    <row r="11" spans="1:8" s="3" customFormat="1" x14ac:dyDescent="0.25">
      <c r="A11" s="27" t="s">
        <v>88</v>
      </c>
      <c r="B11" s="24"/>
      <c r="C11" s="24"/>
      <c r="D11" s="24"/>
      <c r="E11" s="24"/>
      <c r="F11" s="24"/>
      <c r="G11" s="24"/>
      <c r="H11" s="24"/>
    </row>
    <row r="12" spans="1:8" s="3" customFormat="1" ht="27" customHeight="1" x14ac:dyDescent="0.25">
      <c r="A12" s="134" t="s">
        <v>98</v>
      </c>
      <c r="B12" s="134"/>
      <c r="C12" s="134"/>
      <c r="D12" s="134"/>
      <c r="E12" s="134"/>
      <c r="F12" s="134"/>
      <c r="G12" s="134"/>
      <c r="H12" s="134"/>
    </row>
    <row r="13" spans="1:8" s="3" customFormat="1" x14ac:dyDescent="0.25">
      <c r="A13" s="27" t="s">
        <v>89</v>
      </c>
      <c r="B13" s="24"/>
      <c r="C13" s="24"/>
      <c r="D13" s="24"/>
      <c r="E13" s="24"/>
      <c r="F13" s="24"/>
      <c r="G13" s="24"/>
      <c r="H13" s="24"/>
    </row>
    <row r="14" spans="1:8" s="3" customFormat="1" x14ac:dyDescent="0.25">
      <c r="A14" s="27" t="s">
        <v>90</v>
      </c>
      <c r="B14" s="24"/>
      <c r="C14" s="24"/>
      <c r="D14" s="24"/>
      <c r="E14" s="24"/>
      <c r="F14" s="24"/>
      <c r="G14" s="24"/>
      <c r="H14" s="24"/>
    </row>
    <row r="15" spans="1:8" s="3" customFormat="1" ht="18.75" thickBot="1" x14ac:dyDescent="0.3">
      <c r="A15" s="53"/>
      <c r="B15" s="53"/>
      <c r="C15" s="53"/>
      <c r="D15" s="53"/>
      <c r="E15" s="53"/>
      <c r="F15" s="53"/>
      <c r="G15" s="53"/>
    </row>
    <row r="16" spans="1:8" ht="45.75" thickBot="1" x14ac:dyDescent="0.3">
      <c r="A16" s="59" t="s">
        <v>0</v>
      </c>
      <c r="B16" s="60" t="s">
        <v>11</v>
      </c>
      <c r="C16" s="60" t="s">
        <v>1</v>
      </c>
      <c r="D16" s="60" t="s">
        <v>2</v>
      </c>
      <c r="E16" s="60" t="s">
        <v>3</v>
      </c>
      <c r="F16" s="60" t="s">
        <v>4</v>
      </c>
      <c r="G16" s="61" t="s">
        <v>5</v>
      </c>
    </row>
    <row r="17" spans="1:7" x14ac:dyDescent="0.25">
      <c r="A17" s="54">
        <v>39896</v>
      </c>
      <c r="B17" s="55" t="s">
        <v>14</v>
      </c>
      <c r="C17" s="56" t="s">
        <v>6</v>
      </c>
      <c r="D17" s="57">
        <v>1</v>
      </c>
      <c r="E17" s="54">
        <v>39935</v>
      </c>
      <c r="F17" s="57">
        <v>4</v>
      </c>
      <c r="G17" s="58">
        <v>6000</v>
      </c>
    </row>
    <row r="18" spans="1:7" x14ac:dyDescent="0.25">
      <c r="A18" s="43">
        <v>39895</v>
      </c>
      <c r="B18" s="4" t="s">
        <v>14</v>
      </c>
      <c r="C18" s="44" t="s">
        <v>6</v>
      </c>
      <c r="D18" s="45">
        <v>4</v>
      </c>
      <c r="E18" s="43">
        <v>39934</v>
      </c>
      <c r="F18" s="45">
        <v>4</v>
      </c>
      <c r="G18" s="46">
        <v>6000</v>
      </c>
    </row>
    <row r="19" spans="1:7" x14ac:dyDescent="0.25">
      <c r="A19" s="43">
        <v>39896</v>
      </c>
      <c r="B19" s="4" t="s">
        <v>14</v>
      </c>
      <c r="C19" s="44" t="s">
        <v>7</v>
      </c>
      <c r="D19" s="45">
        <v>2</v>
      </c>
      <c r="E19" s="43">
        <v>39935</v>
      </c>
      <c r="F19" s="45">
        <v>4</v>
      </c>
      <c r="G19" s="46">
        <v>4800</v>
      </c>
    </row>
    <row r="20" spans="1:7" x14ac:dyDescent="0.25">
      <c r="A20" s="43">
        <v>39944</v>
      </c>
      <c r="B20" s="4" t="s">
        <v>14</v>
      </c>
      <c r="C20" s="44" t="s">
        <v>6</v>
      </c>
      <c r="D20" s="45">
        <v>5</v>
      </c>
      <c r="E20" s="43">
        <v>40031</v>
      </c>
      <c r="F20" s="45">
        <v>5</v>
      </c>
      <c r="G20" s="46">
        <v>7500</v>
      </c>
    </row>
    <row r="21" spans="1:7" x14ac:dyDescent="0.25">
      <c r="A21" s="43">
        <v>39895</v>
      </c>
      <c r="B21" s="4" t="s">
        <v>14</v>
      </c>
      <c r="C21" s="44" t="s">
        <v>8</v>
      </c>
      <c r="D21" s="45">
        <v>10</v>
      </c>
      <c r="E21" s="43">
        <v>39934</v>
      </c>
      <c r="F21" s="45">
        <v>4</v>
      </c>
      <c r="G21" s="46">
        <v>8000</v>
      </c>
    </row>
    <row r="22" spans="1:7" x14ac:dyDescent="0.25">
      <c r="A22" s="43">
        <v>39895</v>
      </c>
      <c r="B22" s="4" t="s">
        <v>14</v>
      </c>
      <c r="C22" s="44" t="s">
        <v>9</v>
      </c>
      <c r="D22" s="45">
        <v>3</v>
      </c>
      <c r="E22" s="43">
        <v>39934</v>
      </c>
      <c r="F22" s="45">
        <v>2</v>
      </c>
      <c r="G22" s="46">
        <v>3400</v>
      </c>
    </row>
    <row r="23" spans="1:7" x14ac:dyDescent="0.25">
      <c r="A23" s="43">
        <v>39896</v>
      </c>
      <c r="B23" s="4" t="s">
        <v>14</v>
      </c>
      <c r="C23" s="44" t="s">
        <v>9</v>
      </c>
      <c r="D23" s="45">
        <v>2</v>
      </c>
      <c r="E23" s="43">
        <v>38479</v>
      </c>
      <c r="F23" s="45">
        <v>3</v>
      </c>
      <c r="G23" s="46">
        <v>5100</v>
      </c>
    </row>
    <row r="24" spans="1:7" x14ac:dyDescent="0.25">
      <c r="A24" s="43">
        <v>39895</v>
      </c>
      <c r="B24" s="4" t="s">
        <v>15</v>
      </c>
      <c r="C24" s="44" t="s">
        <v>9</v>
      </c>
      <c r="D24" s="45">
        <v>7</v>
      </c>
      <c r="E24" s="43">
        <v>39934</v>
      </c>
      <c r="F24" s="45">
        <v>4</v>
      </c>
      <c r="G24" s="46">
        <v>6800</v>
      </c>
    </row>
    <row r="25" spans="1:7" x14ac:dyDescent="0.25">
      <c r="A25" s="43">
        <v>39896</v>
      </c>
      <c r="B25" s="4" t="s">
        <v>15</v>
      </c>
      <c r="C25" s="44" t="s">
        <v>8</v>
      </c>
      <c r="D25" s="45">
        <v>5</v>
      </c>
      <c r="E25" s="43">
        <v>38479</v>
      </c>
      <c r="F25" s="45">
        <v>3</v>
      </c>
      <c r="G25" s="46">
        <v>6000</v>
      </c>
    </row>
    <row r="26" spans="1:7" x14ac:dyDescent="0.25">
      <c r="A26" s="43">
        <v>39895</v>
      </c>
      <c r="B26" s="4" t="s">
        <v>15</v>
      </c>
      <c r="C26" s="44" t="s">
        <v>9</v>
      </c>
      <c r="D26" s="45">
        <v>6</v>
      </c>
      <c r="E26" s="43">
        <v>39934</v>
      </c>
      <c r="F26" s="45">
        <v>4</v>
      </c>
      <c r="G26" s="46">
        <v>6800</v>
      </c>
    </row>
    <row r="27" spans="1:7" x14ac:dyDescent="0.25">
      <c r="A27" s="43">
        <v>39944</v>
      </c>
      <c r="B27" s="4" t="s">
        <v>18</v>
      </c>
      <c r="C27" s="44" t="s">
        <v>6</v>
      </c>
      <c r="D27" s="45">
        <v>3</v>
      </c>
      <c r="E27" s="43">
        <v>40058</v>
      </c>
      <c r="F27" s="45">
        <v>3</v>
      </c>
      <c r="G27" s="46">
        <v>4500</v>
      </c>
    </row>
    <row r="28" spans="1:7" x14ac:dyDescent="0.25">
      <c r="A28" s="43">
        <v>39895</v>
      </c>
      <c r="B28" s="4" t="s">
        <v>12</v>
      </c>
      <c r="C28" s="44" t="s">
        <v>7</v>
      </c>
      <c r="D28" s="45">
        <v>2</v>
      </c>
      <c r="E28" s="43">
        <v>39934</v>
      </c>
      <c r="F28" s="45">
        <v>3</v>
      </c>
      <c r="G28" s="46">
        <v>3600</v>
      </c>
    </row>
    <row r="29" spans="1:7" x14ac:dyDescent="0.25">
      <c r="A29" s="43">
        <v>39895</v>
      </c>
      <c r="B29" s="4" t="s">
        <v>12</v>
      </c>
      <c r="C29" s="44" t="s">
        <v>9</v>
      </c>
      <c r="D29" s="45">
        <v>2</v>
      </c>
      <c r="E29" s="43">
        <v>39934</v>
      </c>
      <c r="F29" s="45">
        <v>4</v>
      </c>
      <c r="G29" s="46">
        <v>6800</v>
      </c>
    </row>
    <row r="30" spans="1:7" x14ac:dyDescent="0.25">
      <c r="A30" s="43">
        <v>39896</v>
      </c>
      <c r="B30" s="4" t="s">
        <v>12</v>
      </c>
      <c r="C30" s="44" t="s">
        <v>10</v>
      </c>
      <c r="D30" s="45">
        <v>2</v>
      </c>
      <c r="E30" s="43">
        <v>38479</v>
      </c>
      <c r="F30" s="45">
        <v>3</v>
      </c>
      <c r="G30" s="46">
        <v>4200</v>
      </c>
    </row>
    <row r="31" spans="1:7" x14ac:dyDescent="0.25">
      <c r="A31" s="43">
        <v>39896</v>
      </c>
      <c r="B31" s="4" t="s">
        <v>12</v>
      </c>
      <c r="C31" s="44" t="s">
        <v>8</v>
      </c>
      <c r="D31" s="45">
        <v>4</v>
      </c>
      <c r="E31" s="43">
        <v>38479</v>
      </c>
      <c r="F31" s="45">
        <v>3</v>
      </c>
      <c r="G31" s="46">
        <v>6000</v>
      </c>
    </row>
    <row r="32" spans="1:7" x14ac:dyDescent="0.25">
      <c r="A32" s="43">
        <v>39895</v>
      </c>
      <c r="B32" s="4" t="s">
        <v>12</v>
      </c>
      <c r="C32" s="44" t="s">
        <v>9</v>
      </c>
      <c r="D32" s="45">
        <v>5</v>
      </c>
      <c r="E32" s="43">
        <v>39934</v>
      </c>
      <c r="F32" s="45">
        <v>2</v>
      </c>
      <c r="G32" s="46">
        <v>3400</v>
      </c>
    </row>
    <row r="33" spans="1:7" x14ac:dyDescent="0.25">
      <c r="A33" s="43">
        <v>39944</v>
      </c>
      <c r="B33" s="4" t="s">
        <v>12</v>
      </c>
      <c r="C33" s="44" t="s">
        <v>8</v>
      </c>
      <c r="D33" s="45">
        <v>5</v>
      </c>
      <c r="E33" s="43">
        <v>39969</v>
      </c>
      <c r="F33" s="45">
        <v>13</v>
      </c>
      <c r="G33" s="46">
        <v>26000</v>
      </c>
    </row>
    <row r="34" spans="1:7" x14ac:dyDescent="0.25">
      <c r="A34" s="43">
        <v>39896</v>
      </c>
      <c r="B34" s="4" t="s">
        <v>12</v>
      </c>
      <c r="C34" s="44" t="s">
        <v>7</v>
      </c>
      <c r="D34" s="45">
        <v>4</v>
      </c>
      <c r="E34" s="43">
        <v>39935</v>
      </c>
      <c r="F34" s="45">
        <v>4</v>
      </c>
      <c r="G34" s="46">
        <v>4800</v>
      </c>
    </row>
    <row r="35" spans="1:7" x14ac:dyDescent="0.25">
      <c r="A35" s="43">
        <v>39896</v>
      </c>
      <c r="B35" s="4" t="s">
        <v>12</v>
      </c>
      <c r="C35" s="44" t="s">
        <v>9</v>
      </c>
      <c r="D35" s="45">
        <v>2</v>
      </c>
      <c r="E35" s="43">
        <v>38479</v>
      </c>
      <c r="F35" s="45">
        <v>3</v>
      </c>
      <c r="G35" s="46">
        <v>5100</v>
      </c>
    </row>
    <row r="36" spans="1:7" x14ac:dyDescent="0.25">
      <c r="A36" s="43">
        <v>39896</v>
      </c>
      <c r="B36" s="4" t="s">
        <v>19</v>
      </c>
      <c r="C36" s="44" t="s">
        <v>7</v>
      </c>
      <c r="D36" s="45">
        <v>5</v>
      </c>
      <c r="E36" s="43">
        <v>39935</v>
      </c>
      <c r="F36" s="45">
        <v>4</v>
      </c>
      <c r="G36" s="46">
        <v>4800</v>
      </c>
    </row>
    <row r="37" spans="1:7" x14ac:dyDescent="0.25">
      <c r="A37" s="43">
        <v>39896</v>
      </c>
      <c r="B37" s="4" t="s">
        <v>16</v>
      </c>
      <c r="C37" s="44" t="s">
        <v>10</v>
      </c>
      <c r="D37" s="45">
        <v>4</v>
      </c>
      <c r="E37" s="43">
        <v>39935</v>
      </c>
      <c r="F37" s="45">
        <v>4</v>
      </c>
      <c r="G37" s="46">
        <v>5600</v>
      </c>
    </row>
    <row r="38" spans="1:7" x14ac:dyDescent="0.25">
      <c r="A38" s="43">
        <v>39896</v>
      </c>
      <c r="B38" s="4" t="s">
        <v>16</v>
      </c>
      <c r="C38" s="44" t="s">
        <v>8</v>
      </c>
      <c r="D38" s="45">
        <v>1</v>
      </c>
      <c r="E38" s="43">
        <v>39935</v>
      </c>
      <c r="F38" s="45">
        <v>4</v>
      </c>
      <c r="G38" s="46">
        <v>8000</v>
      </c>
    </row>
    <row r="39" spans="1:7" x14ac:dyDescent="0.25">
      <c r="A39" s="43">
        <v>39944</v>
      </c>
      <c r="B39" s="4" t="s">
        <v>17</v>
      </c>
      <c r="C39" s="44" t="s">
        <v>7</v>
      </c>
      <c r="D39" s="45">
        <v>1</v>
      </c>
      <c r="E39" s="43">
        <v>39965</v>
      </c>
      <c r="F39" s="45">
        <v>7</v>
      </c>
      <c r="G39" s="46">
        <v>8400</v>
      </c>
    </row>
    <row r="40" spans="1:7" x14ac:dyDescent="0.25">
      <c r="A40" s="43">
        <v>39895</v>
      </c>
      <c r="B40" s="4" t="s">
        <v>13</v>
      </c>
      <c r="C40" s="44" t="s">
        <v>8</v>
      </c>
      <c r="D40" s="45">
        <v>1</v>
      </c>
      <c r="E40" s="43">
        <v>39934</v>
      </c>
      <c r="F40" s="45">
        <v>4</v>
      </c>
      <c r="G40" s="46">
        <v>8000</v>
      </c>
    </row>
    <row r="41" spans="1:7" x14ac:dyDescent="0.25">
      <c r="A41" s="43">
        <v>39896</v>
      </c>
      <c r="B41" s="4" t="s">
        <v>13</v>
      </c>
      <c r="C41" s="44" t="s">
        <v>6</v>
      </c>
      <c r="D41" s="45">
        <v>1</v>
      </c>
      <c r="E41" s="43">
        <v>39935</v>
      </c>
      <c r="F41" s="45">
        <v>4</v>
      </c>
      <c r="G41" s="46">
        <v>6000</v>
      </c>
    </row>
    <row r="42" spans="1:7" x14ac:dyDescent="0.25">
      <c r="A42" s="43">
        <v>39896</v>
      </c>
      <c r="B42" s="4" t="s">
        <v>13</v>
      </c>
      <c r="C42" s="44" t="s">
        <v>10</v>
      </c>
      <c r="D42" s="45">
        <v>4</v>
      </c>
      <c r="E42" s="43">
        <v>39935</v>
      </c>
      <c r="F42" s="45">
        <v>4</v>
      </c>
      <c r="G42" s="46">
        <v>5600</v>
      </c>
    </row>
    <row r="43" spans="1:7" x14ac:dyDescent="0.25">
      <c r="A43" s="43">
        <v>39895</v>
      </c>
      <c r="B43" s="4" t="s">
        <v>13</v>
      </c>
      <c r="C43" s="44" t="s">
        <v>7</v>
      </c>
      <c r="D43" s="45">
        <v>3</v>
      </c>
      <c r="E43" s="43">
        <v>39934</v>
      </c>
      <c r="F43" s="45">
        <v>4</v>
      </c>
      <c r="G43" s="46">
        <v>4800</v>
      </c>
    </row>
    <row r="44" spans="1:7" x14ac:dyDescent="0.25">
      <c r="A44" s="43">
        <v>39896</v>
      </c>
      <c r="B44" s="4" t="s">
        <v>13</v>
      </c>
      <c r="C44" s="44" t="s">
        <v>7</v>
      </c>
      <c r="D44" s="45">
        <v>4</v>
      </c>
      <c r="E44" s="43">
        <v>38479</v>
      </c>
      <c r="F44" s="45">
        <v>3</v>
      </c>
      <c r="G44" s="46">
        <v>3600</v>
      </c>
    </row>
    <row r="45" spans="1:7" ht="24.75" customHeight="1" x14ac:dyDescent="0.25"/>
    <row r="46" spans="1:7" s="24" customFormat="1" ht="16.5" customHeight="1" x14ac:dyDescent="0.2">
      <c r="A46" s="27"/>
    </row>
    <row r="47" spans="1:7" s="24" customFormat="1" ht="16.5" customHeight="1" x14ac:dyDescent="0.2">
      <c r="A47" s="27"/>
    </row>
    <row r="48" spans="1:7" s="24" customFormat="1" ht="16.5" customHeight="1" x14ac:dyDescent="0.2">
      <c r="A48" s="27"/>
    </row>
    <row r="49" spans="1:8" s="24" customFormat="1" ht="16.5" customHeight="1" x14ac:dyDescent="0.2">
      <c r="A49" s="27"/>
    </row>
    <row r="50" spans="1:8" s="24" customFormat="1" ht="16.5" customHeight="1" x14ac:dyDescent="0.2">
      <c r="A50" s="27"/>
    </row>
    <row r="51" spans="1:8" s="24" customFormat="1" ht="16.5" customHeight="1" x14ac:dyDescent="0.2">
      <c r="A51" s="27"/>
    </row>
    <row r="52" spans="1:8" s="24" customFormat="1" ht="16.5" customHeight="1" x14ac:dyDescent="0.2">
      <c r="A52" s="27"/>
    </row>
    <row r="53" spans="1:8" s="24" customFormat="1" ht="23.25" customHeight="1" x14ac:dyDescent="0.2">
      <c r="A53" s="27"/>
    </row>
    <row r="54" spans="1:8" s="24" customFormat="1" ht="23.25" customHeight="1" x14ac:dyDescent="0.2">
      <c r="A54" s="27"/>
    </row>
    <row r="55" spans="1:8" s="24" customFormat="1" ht="48" customHeight="1" x14ac:dyDescent="0.2">
      <c r="A55" s="133"/>
      <c r="B55" s="133"/>
      <c r="C55" s="133"/>
      <c r="D55" s="133"/>
      <c r="E55" s="133"/>
      <c r="F55" s="133"/>
      <c r="G55" s="133"/>
      <c r="H55" s="133"/>
    </row>
    <row r="56" spans="1:8" s="24" customFormat="1" ht="23.25" customHeight="1" x14ac:dyDescent="0.2">
      <c r="A56" s="27"/>
    </row>
    <row r="57" spans="1:8" s="24" customFormat="1" ht="23.25" customHeight="1" x14ac:dyDescent="0.2">
      <c r="A57" s="27"/>
    </row>
    <row r="58" spans="1:8" ht="23.25" customHeight="1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</sheetData>
  <sortState ref="A2:G29">
    <sortCondition ref="B2:B29"/>
  </sortState>
  <mergeCells count="2">
    <mergeCell ref="A55:H55"/>
    <mergeCell ref="A12:H1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31" sqref="C31"/>
    </sheetView>
  </sheetViews>
  <sheetFormatPr defaultRowHeight="15" x14ac:dyDescent="0.25"/>
  <cols>
    <col min="1" max="1" width="17.28515625" customWidth="1"/>
    <col min="2" max="2" width="36.5703125" customWidth="1"/>
    <col min="3" max="13" width="9.7109375" bestFit="1" customWidth="1"/>
    <col min="14" max="14" width="10.7109375" bestFit="1" customWidth="1"/>
    <col min="15" max="15" width="11.85546875" bestFit="1" customWidth="1"/>
  </cols>
  <sheetData>
    <row r="1" spans="1:2" x14ac:dyDescent="0.25">
      <c r="A1" s="2" t="s">
        <v>1</v>
      </c>
      <c r="B1" s="3" t="s">
        <v>9</v>
      </c>
    </row>
    <row r="3" spans="1:2" x14ac:dyDescent="0.25">
      <c r="A3" s="2" t="s">
        <v>22</v>
      </c>
      <c r="B3" t="s">
        <v>21</v>
      </c>
    </row>
    <row r="4" spans="1:2" x14ac:dyDescent="0.25">
      <c r="A4" s="135">
        <v>38479</v>
      </c>
      <c r="B4" s="14">
        <v>5100</v>
      </c>
    </row>
    <row r="5" spans="1:2" x14ac:dyDescent="0.25">
      <c r="A5" s="135">
        <v>39934</v>
      </c>
      <c r="B5" s="14">
        <v>5440</v>
      </c>
    </row>
    <row r="6" spans="1:2" x14ac:dyDescent="0.25">
      <c r="A6" s="135" t="s">
        <v>20</v>
      </c>
      <c r="B6" s="14">
        <v>5342.8571428571431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41" sqref="B41"/>
    </sheetView>
  </sheetViews>
  <sheetFormatPr defaultRowHeight="15" x14ac:dyDescent="0.25"/>
  <cols>
    <col min="1" max="1" width="17.28515625" bestFit="1" customWidth="1"/>
    <col min="2" max="2" width="38.5703125" bestFit="1" customWidth="1"/>
  </cols>
  <sheetData>
    <row r="3" spans="1:2" x14ac:dyDescent="0.25">
      <c r="A3" s="2" t="s">
        <v>22</v>
      </c>
      <c r="B3" t="s">
        <v>132</v>
      </c>
    </row>
    <row r="4" spans="1:2" x14ac:dyDescent="0.25">
      <c r="A4" s="109" t="s">
        <v>7</v>
      </c>
      <c r="B4" s="14">
        <v>8400</v>
      </c>
    </row>
    <row r="5" spans="1:2" x14ac:dyDescent="0.25">
      <c r="A5" s="137">
        <v>39895</v>
      </c>
      <c r="B5" s="14">
        <v>4800</v>
      </c>
    </row>
    <row r="6" spans="1:2" x14ac:dyDescent="0.25">
      <c r="A6" s="137">
        <v>39896</v>
      </c>
      <c r="B6" s="14">
        <v>4800</v>
      </c>
    </row>
    <row r="7" spans="1:2" x14ac:dyDescent="0.25">
      <c r="A7" s="137">
        <v>39944</v>
      </c>
      <c r="B7" s="14">
        <v>8400</v>
      </c>
    </row>
    <row r="8" spans="1:2" x14ac:dyDescent="0.25">
      <c r="A8" s="109" t="s">
        <v>20</v>
      </c>
      <c r="B8" s="14">
        <v>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Лист4</vt:lpstr>
      <vt:lpstr>Лист5</vt:lpstr>
      <vt:lpstr>Лист6</vt:lpstr>
      <vt:lpstr>задание 1</vt:lpstr>
      <vt:lpstr>задание 2</vt:lpstr>
      <vt:lpstr>Задание 3.</vt:lpstr>
      <vt:lpstr>задание 4</vt:lpstr>
      <vt:lpstr>Задание 4 пункт 1</vt:lpstr>
      <vt:lpstr>Задание 4 пункт 2</vt:lpstr>
      <vt:lpstr>Задание 4 пункт 3</vt:lpstr>
      <vt:lpstr>Задание 4 пункт 4</vt:lpstr>
      <vt:lpstr>Задание 4 пункт 5</vt:lpstr>
      <vt:lpstr>Задание 4 пункт 6</vt:lpstr>
      <vt:lpstr>Задание 4 пункт 7.1</vt:lpstr>
      <vt:lpstr>Задание 4 пункт 7.2</vt:lpstr>
    </vt:vector>
  </TitlesOfParts>
  <Company>SibUPK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DenecEA</dc:creator>
  <cp:lastModifiedBy>Vano</cp:lastModifiedBy>
  <cp:lastPrinted>2016-09-13T08:58:53Z</cp:lastPrinted>
  <dcterms:created xsi:type="dcterms:W3CDTF">2011-07-02T04:24:24Z</dcterms:created>
  <dcterms:modified xsi:type="dcterms:W3CDTF">2021-10-15T16:03:09Z</dcterms:modified>
</cp:coreProperties>
</file>